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C:\Users\gpaitari\Desktop\"/>
    </mc:Choice>
  </mc:AlternateContent>
  <xr:revisionPtr revIDLastSave="0" documentId="13_ncr:1_{6EEA6B3D-05A1-433A-A659-1B4867EF9E85}" xr6:coauthVersionLast="47" xr6:coauthVersionMax="47" xr10:uidLastSave="{00000000-0000-0000-0000-000000000000}"/>
  <workbookProtection workbookAlgorithmName="SHA-512" workbookHashValue="Z6oJGtQr5iyw5Gd/EyNZYGuG+lZDexl/Lr/3QopLnb18ICU/BCXV3+x9KtcbFEHqpuffZykb/qOP8OVrE9ULnA==" workbookSaltValue="fkGgnd+HR6labfRUpi2ZBg==" workbookSpinCount="100000" lockStructure="1"/>
  <bookViews>
    <workbookView xWindow="-120" yWindow="-120" windowWidth="29040" windowHeight="15720" tabRatio="903" xr2:uid="{00000000-000D-0000-FFFF-FFFF00000000}"/>
  </bookViews>
  <sheets>
    <sheet name="ΠΕΡΙΕΧΟΜΕΝΟ" sheetId="50" r:id="rId1"/>
    <sheet name="ΠΕΡΙΟΧΕΣ" sheetId="2" state="hidden" r:id="rId2"/>
    <sheet name="ΤΙΜΕΣ" sheetId="3" state="hidden" r:id="rId3"/>
    <sheet name="2-3Α. OIKIΣΤ. + ΔΗΜΟΣΙΑ" sheetId="22" r:id="rId4"/>
    <sheet name="2-3(Α1). ΚΑΤΑΛ. ΕΜΒΑΔΩΝ " sheetId="51" r:id="rId5"/>
    <sheet name="2-3(Α2). ΚΑΤΑΛ. ΕΜΒΑΔΩΝ" sheetId="23" r:id="rId6"/>
    <sheet name="14. (Α) KAΘΕΤΟΣ ΔΙΑΧΩΡΙΣΜΟΣ" sheetId="45" r:id="rId7"/>
    <sheet name="14. (B) OΡΙΖΟΝΤΙΟΣ ΔΙΑΧΩΡΙΣΜΟΣ " sheetId="48" r:id="rId8"/>
  </sheets>
  <externalReferences>
    <externalReference r:id="rId9"/>
  </externalReferences>
  <definedNames>
    <definedName name="_xlnm._FilterDatabase" localSheetId="7" hidden="1">'14. (B) OΡΙΖΟΝΤΙΟΣ ΔΙΑΧΩΡΙΣΜΟΣ '!#REF!</definedName>
    <definedName name="_xlnm._FilterDatabase" localSheetId="6" hidden="1">'14. (Α) KAΘΕΤΟΣ ΔΙΑΧΩΡΙΣΜΟΣ'!#REF!</definedName>
    <definedName name="_xlnm._FilterDatabase" localSheetId="3" hidden="1">'2-3Α. OIKIΣΤ. + ΔΗΜΟΣΙΑ'!#REF!</definedName>
    <definedName name="_xlnm._FilterDatabase" localSheetId="1" hidden="1">ΠΕΡΙΟΧΕΣ!$B$7:$E$431</definedName>
    <definedName name="_xlnm.Print_Area" localSheetId="7">'14. (B) OΡΙΖΟΝΤΙΟΣ ΔΙΑΧΩΡΙΣΜΟΣ '!$A$1:$E$76</definedName>
    <definedName name="_xlnm.Print_Area" localSheetId="6">'14. (Α) KAΘΕΤΟΣ ΔΙΑΧΩΡΙΣΜΟΣ'!$A$1:$G$46</definedName>
    <definedName name="_xlnm.Print_Area" localSheetId="4">'2-3(Α1). ΚΑΤΑΛ. ΕΜΒΑΔΩΝ '!$A$1:$D$39</definedName>
    <definedName name="_xlnm.Print_Area" localSheetId="5">'2-3(Α2). ΚΑΤΑΛ. ΕΜΒΑΔΩΝ'!$A$1:$D$39</definedName>
    <definedName name="_xlnm.Print_Area" localSheetId="3">'2-3Α. OIKIΣΤ. + ΔΗΜΟΣΙΑ'!$A$1:$D$139</definedName>
    <definedName name="_xlnm.Print_Titles" localSheetId="3">'2-3Α. OIKIΣΤ. + ΔΗΜΟΣΙΑ'!#REF!</definedName>
    <definedName name="δ" localSheetId="7">'14. (B) OΡΙΖΟΝΤΙΟΣ ΔΙΑΧΩΡΙΣΜΟΣ '!#REF!</definedName>
    <definedName name="δ" localSheetId="6">'14. (Α) KAΘΕΤΟΣ ΔΙΑΧΩΡΙΣΜΟΣ'!#REF!</definedName>
    <definedName name="δ" localSheetId="3">'2-3Α. OIKIΣΤ. + ΔΗΜΟΣΙΑ'!$B$42</definedName>
    <definedName name="δ">#REF!</definedName>
    <definedName name="Ευρώ" localSheetId="7">'14. (B) OΡΙΖΟΝΤΙΟΣ ΔΙΑΧΩΡΙΣΜΟΣ '!#REF!</definedName>
    <definedName name="Ευρώ" localSheetId="6">'14. (Α) KAΘΕΤΟΣ ΔΙΑΧΩΡΙΣΜΟΣ'!#REF!</definedName>
    <definedName name="Ευρώ" localSheetId="3">'2-3Α. OIKIΣΤ. + ΔΗΜΟΣΙΑ'!$B$42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22" l="1"/>
  <c r="B60" i="48"/>
  <c r="C58" i="48"/>
  <c r="C57" i="48"/>
  <c r="C56" i="48"/>
  <c r="D56" i="48" s="1"/>
  <c r="E56" i="48" s="1"/>
  <c r="C55" i="48"/>
  <c r="D55" i="48" s="1"/>
  <c r="C54" i="48"/>
  <c r="D54" i="48" s="1"/>
  <c r="E54" i="48" s="1"/>
  <c r="C53" i="48"/>
  <c r="D53" i="48" s="1"/>
  <c r="C52" i="48"/>
  <c r="D52" i="48" s="1"/>
  <c r="C51" i="48"/>
  <c r="D51" i="48" s="1"/>
  <c r="E51" i="48" s="1"/>
  <c r="C50" i="48"/>
  <c r="C49" i="48"/>
  <c r="C48" i="48"/>
  <c r="C46" i="48"/>
  <c r="C47" i="48"/>
  <c r="C45" i="48"/>
  <c r="C44" i="48"/>
  <c r="C43" i="48"/>
  <c r="C42" i="48"/>
  <c r="D42" i="48" s="1"/>
  <c r="F42" i="48" s="1"/>
  <c r="C41" i="48"/>
  <c r="D41" i="48" s="1"/>
  <c r="E41" i="48" s="1"/>
  <c r="C40" i="48"/>
  <c r="C17" i="48"/>
  <c r="C16" i="48"/>
  <c r="E32" i="45"/>
  <c r="F32" i="45" s="1"/>
  <c r="G32" i="45" s="1"/>
  <c r="E31" i="45"/>
  <c r="F31" i="45" s="1"/>
  <c r="G31" i="45" s="1"/>
  <c r="E30" i="45"/>
  <c r="F30" i="45" s="1"/>
  <c r="G30" i="45" s="1"/>
  <c r="E29" i="45"/>
  <c r="F29" i="45" s="1"/>
  <c r="G29" i="45" s="1"/>
  <c r="E28" i="45"/>
  <c r="F28" i="45" s="1"/>
  <c r="G28" i="45" s="1"/>
  <c r="E27" i="45"/>
  <c r="F27" i="45" s="1"/>
  <c r="G27" i="45" s="1"/>
  <c r="E26" i="45"/>
  <c r="F26" i="45" s="1"/>
  <c r="G26" i="45" s="1"/>
  <c r="E25" i="45"/>
  <c r="F25" i="45" s="1"/>
  <c r="G25" i="45" s="1"/>
  <c r="E24" i="45"/>
  <c r="F24" i="45" s="1"/>
  <c r="G24" i="45" s="1"/>
  <c r="E23" i="45"/>
  <c r="F23" i="45" s="1"/>
  <c r="G23" i="45" s="1"/>
  <c r="E22" i="45"/>
  <c r="F22" i="45" s="1"/>
  <c r="G22" i="45" s="1"/>
  <c r="E21" i="45"/>
  <c r="F21" i="45" s="1"/>
  <c r="G21" i="45" s="1"/>
  <c r="E20" i="45"/>
  <c r="F20" i="45" s="1"/>
  <c r="G20" i="45" s="1"/>
  <c r="E19" i="45"/>
  <c r="F19" i="45" s="1"/>
  <c r="G19" i="45" s="1"/>
  <c r="E18" i="45"/>
  <c r="F18" i="45" s="1"/>
  <c r="G18" i="45" s="1"/>
  <c r="E17" i="45"/>
  <c r="E16" i="45"/>
  <c r="E15" i="45"/>
  <c r="F16" i="45"/>
  <c r="G16" i="45" s="1"/>
  <c r="B6" i="45"/>
  <c r="C127" i="22"/>
  <c r="B13" i="22"/>
  <c r="M9" i="23"/>
  <c r="N9" i="23"/>
  <c r="O9" i="23"/>
  <c r="P9" i="23"/>
  <c r="Q9" i="23"/>
  <c r="M10" i="23"/>
  <c r="N10" i="23"/>
  <c r="O10" i="23"/>
  <c r="P10" i="23"/>
  <c r="Q10" i="23"/>
  <c r="M11" i="23"/>
  <c r="F11" i="23" s="1"/>
  <c r="N11" i="23"/>
  <c r="O11" i="23"/>
  <c r="P11" i="23"/>
  <c r="Q11" i="23"/>
  <c r="J11" i="23" s="1"/>
  <c r="M12" i="23"/>
  <c r="N12" i="23"/>
  <c r="O12" i="23"/>
  <c r="P12" i="23"/>
  <c r="Q12" i="23"/>
  <c r="M13" i="23"/>
  <c r="N13" i="23"/>
  <c r="O13" i="23"/>
  <c r="P13" i="23"/>
  <c r="Q13" i="23"/>
  <c r="J13" i="23" s="1"/>
  <c r="M14" i="23"/>
  <c r="F14" i="23" s="1"/>
  <c r="N14" i="23"/>
  <c r="O14" i="23"/>
  <c r="P14" i="23"/>
  <c r="Q14" i="23"/>
  <c r="J14" i="23" s="1"/>
  <c r="M15" i="23"/>
  <c r="F15" i="23" s="1"/>
  <c r="N15" i="23"/>
  <c r="O15" i="23"/>
  <c r="P15" i="23"/>
  <c r="Q15" i="23"/>
  <c r="M16" i="23"/>
  <c r="N16" i="23"/>
  <c r="O16" i="23"/>
  <c r="P16" i="23"/>
  <c r="Q16" i="23"/>
  <c r="M17" i="23"/>
  <c r="N17" i="23"/>
  <c r="O17" i="23"/>
  <c r="P17" i="23"/>
  <c r="Q17" i="23"/>
  <c r="M18" i="23"/>
  <c r="F18" i="23" s="1"/>
  <c r="N18" i="23"/>
  <c r="O18" i="23"/>
  <c r="P18" i="23"/>
  <c r="Q18" i="23"/>
  <c r="M19" i="23"/>
  <c r="N19" i="23"/>
  <c r="O19" i="23"/>
  <c r="P19" i="23"/>
  <c r="Q19" i="23"/>
  <c r="J19" i="23" s="1"/>
  <c r="M20" i="23"/>
  <c r="F20" i="23" s="1"/>
  <c r="N20" i="23"/>
  <c r="O20" i="23"/>
  <c r="P20" i="23"/>
  <c r="Q20" i="23"/>
  <c r="J20" i="23" s="1"/>
  <c r="M21" i="23"/>
  <c r="F21" i="23" s="1"/>
  <c r="N21" i="23"/>
  <c r="O21" i="23"/>
  <c r="P21" i="23"/>
  <c r="Q21" i="23"/>
  <c r="J21" i="23" s="1"/>
  <c r="M22" i="23"/>
  <c r="N22" i="23"/>
  <c r="O22" i="23"/>
  <c r="P22" i="23"/>
  <c r="Q22" i="23"/>
  <c r="J22" i="23" s="1"/>
  <c r="M23" i="23"/>
  <c r="F23" i="23" s="1"/>
  <c r="N23" i="23"/>
  <c r="O23" i="23"/>
  <c r="P23" i="23"/>
  <c r="Q23" i="23"/>
  <c r="J23" i="23" s="1"/>
  <c r="M24" i="23"/>
  <c r="F24" i="23" s="1"/>
  <c r="N24" i="23"/>
  <c r="O24" i="23"/>
  <c r="P24" i="23"/>
  <c r="Q24" i="23"/>
  <c r="J24" i="23" s="1"/>
  <c r="M25" i="23"/>
  <c r="F25" i="23" s="1"/>
  <c r="N25" i="23"/>
  <c r="O25" i="23"/>
  <c r="P25" i="23"/>
  <c r="Q25" i="23"/>
  <c r="M26" i="23"/>
  <c r="N26" i="23"/>
  <c r="O26" i="23"/>
  <c r="P26" i="23"/>
  <c r="Q26" i="23"/>
  <c r="M27" i="23"/>
  <c r="N27" i="23"/>
  <c r="O27" i="23"/>
  <c r="P27" i="23"/>
  <c r="Q27" i="23"/>
  <c r="J27" i="23" s="1"/>
  <c r="M28" i="23"/>
  <c r="F28" i="23" s="1"/>
  <c r="N28" i="23"/>
  <c r="O28" i="23"/>
  <c r="P28" i="23"/>
  <c r="Q28" i="23"/>
  <c r="S11" i="23"/>
  <c r="T11" i="23"/>
  <c r="U11" i="23"/>
  <c r="V11" i="23"/>
  <c r="W11" i="23"/>
  <c r="S12" i="23"/>
  <c r="T12" i="23"/>
  <c r="U12" i="23"/>
  <c r="V12" i="23"/>
  <c r="W12" i="23"/>
  <c r="S13" i="23"/>
  <c r="T13" i="23"/>
  <c r="U13" i="23"/>
  <c r="V13" i="23"/>
  <c r="W13" i="23"/>
  <c r="S14" i="23"/>
  <c r="T14" i="23"/>
  <c r="U14" i="23"/>
  <c r="V14" i="23"/>
  <c r="W14" i="23"/>
  <c r="S15" i="23"/>
  <c r="T15" i="23"/>
  <c r="U15" i="23"/>
  <c r="V15" i="23"/>
  <c r="W15" i="23"/>
  <c r="S16" i="23"/>
  <c r="T16" i="23"/>
  <c r="U16" i="23"/>
  <c r="V16" i="23"/>
  <c r="W16" i="23"/>
  <c r="S17" i="23"/>
  <c r="T17" i="23"/>
  <c r="U17" i="23"/>
  <c r="V17" i="23"/>
  <c r="W17" i="23"/>
  <c r="S18" i="23"/>
  <c r="T18" i="23"/>
  <c r="U18" i="23"/>
  <c r="V18" i="23"/>
  <c r="W18" i="23"/>
  <c r="S19" i="23"/>
  <c r="T19" i="23"/>
  <c r="U19" i="23"/>
  <c r="V19" i="23"/>
  <c r="W19" i="23"/>
  <c r="S20" i="23"/>
  <c r="T20" i="23"/>
  <c r="U20" i="23"/>
  <c r="V20" i="23"/>
  <c r="W20" i="23"/>
  <c r="S21" i="23"/>
  <c r="T21" i="23"/>
  <c r="U21" i="23"/>
  <c r="V21" i="23"/>
  <c r="W21" i="23"/>
  <c r="S22" i="23"/>
  <c r="T22" i="23"/>
  <c r="U22" i="23"/>
  <c r="V22" i="23"/>
  <c r="W22" i="23"/>
  <c r="S23" i="23"/>
  <c r="T23" i="23"/>
  <c r="U23" i="23"/>
  <c r="V23" i="23"/>
  <c r="W23" i="23"/>
  <c r="S24" i="23"/>
  <c r="T24" i="23"/>
  <c r="U24" i="23"/>
  <c r="V24" i="23"/>
  <c r="W24" i="23"/>
  <c r="S25" i="23"/>
  <c r="T25" i="23"/>
  <c r="U25" i="23"/>
  <c r="V25" i="23"/>
  <c r="W25" i="23"/>
  <c r="S26" i="23"/>
  <c r="T26" i="23"/>
  <c r="U26" i="23"/>
  <c r="V26" i="23"/>
  <c r="W26" i="23"/>
  <c r="S27" i="23"/>
  <c r="T27" i="23"/>
  <c r="U27" i="23"/>
  <c r="V27" i="23"/>
  <c r="W27" i="23"/>
  <c r="S28" i="23"/>
  <c r="T28" i="23"/>
  <c r="U28" i="23"/>
  <c r="V28" i="23"/>
  <c r="W28" i="23"/>
  <c r="F12" i="23"/>
  <c r="G12" i="23"/>
  <c r="H12" i="23"/>
  <c r="J12" i="23"/>
  <c r="F13" i="23"/>
  <c r="G13" i="23" s="1"/>
  <c r="H13" i="23" s="1"/>
  <c r="J15" i="23"/>
  <c r="F16" i="23"/>
  <c r="G16" i="23"/>
  <c r="H16" i="23"/>
  <c r="J16" i="23"/>
  <c r="F17" i="23"/>
  <c r="L17" i="23" s="1"/>
  <c r="G17" i="23"/>
  <c r="H17" i="23"/>
  <c r="I17" i="23"/>
  <c r="J17" i="23"/>
  <c r="J18" i="23"/>
  <c r="F19" i="23"/>
  <c r="G19" i="23"/>
  <c r="H19" i="23" s="1"/>
  <c r="F22" i="23"/>
  <c r="G22" i="23"/>
  <c r="H22" i="23"/>
  <c r="I22" i="23"/>
  <c r="J25" i="23"/>
  <c r="F26" i="23"/>
  <c r="L26" i="23" s="1"/>
  <c r="G26" i="23"/>
  <c r="H26" i="23"/>
  <c r="I26" i="23"/>
  <c r="J26" i="23"/>
  <c r="F27" i="23"/>
  <c r="I27" i="23" s="1"/>
  <c r="G27" i="23"/>
  <c r="H27" i="23" s="1"/>
  <c r="J28" i="23"/>
  <c r="B49" i="22"/>
  <c r="B36" i="22"/>
  <c r="B21" i="22"/>
  <c r="B20" i="22"/>
  <c r="B19" i="22"/>
  <c r="B18" i="22"/>
  <c r="B17" i="22"/>
  <c r="M9" i="51"/>
  <c r="N9" i="51"/>
  <c r="O9" i="51"/>
  <c r="P9" i="51"/>
  <c r="Q9" i="51"/>
  <c r="M10" i="51"/>
  <c r="N10" i="51"/>
  <c r="O10" i="51"/>
  <c r="P10" i="51"/>
  <c r="Q10" i="51"/>
  <c r="M11" i="51"/>
  <c r="N11" i="51"/>
  <c r="O11" i="51"/>
  <c r="P11" i="51"/>
  <c r="Q11" i="51"/>
  <c r="M12" i="51"/>
  <c r="F12" i="51" s="1"/>
  <c r="N12" i="51"/>
  <c r="O12" i="51"/>
  <c r="P12" i="51"/>
  <c r="Q12" i="51"/>
  <c r="M13" i="51"/>
  <c r="F13" i="51" s="1"/>
  <c r="N13" i="51"/>
  <c r="O13" i="51"/>
  <c r="P13" i="51"/>
  <c r="Q13" i="51"/>
  <c r="J13" i="51" s="1"/>
  <c r="M14" i="51"/>
  <c r="F14" i="51" s="1"/>
  <c r="N14" i="51"/>
  <c r="O14" i="51"/>
  <c r="P14" i="51"/>
  <c r="Q14" i="51"/>
  <c r="J14" i="51" s="1"/>
  <c r="M15" i="51"/>
  <c r="F15" i="51" s="1"/>
  <c r="N15" i="51"/>
  <c r="O15" i="51"/>
  <c r="P15" i="51"/>
  <c r="Q15" i="51"/>
  <c r="M16" i="51"/>
  <c r="N16" i="51"/>
  <c r="O16" i="51"/>
  <c r="P16" i="51"/>
  <c r="Q16" i="51"/>
  <c r="M17" i="51"/>
  <c r="N17" i="51"/>
  <c r="O17" i="51"/>
  <c r="P17" i="51"/>
  <c r="Q17" i="51"/>
  <c r="J17" i="51" s="1"/>
  <c r="M18" i="51"/>
  <c r="F18" i="51" s="1"/>
  <c r="N18" i="51"/>
  <c r="O18" i="51"/>
  <c r="P18" i="51"/>
  <c r="Q18" i="51"/>
  <c r="J18" i="51" s="1"/>
  <c r="M19" i="51"/>
  <c r="N19" i="51"/>
  <c r="O19" i="51"/>
  <c r="P19" i="51"/>
  <c r="Q19" i="51"/>
  <c r="M20" i="51"/>
  <c r="N20" i="51"/>
  <c r="O20" i="51"/>
  <c r="P20" i="51"/>
  <c r="Q20" i="51"/>
  <c r="M21" i="51"/>
  <c r="N21" i="51"/>
  <c r="O21" i="51"/>
  <c r="P21" i="51"/>
  <c r="Q21" i="51"/>
  <c r="J21" i="51" s="1"/>
  <c r="M22" i="51"/>
  <c r="F22" i="51" s="1"/>
  <c r="N22" i="51"/>
  <c r="O22" i="51"/>
  <c r="P22" i="51"/>
  <c r="Q22" i="51"/>
  <c r="M23" i="51"/>
  <c r="N23" i="51"/>
  <c r="O23" i="51"/>
  <c r="P23" i="51"/>
  <c r="Q23" i="51"/>
  <c r="M24" i="51"/>
  <c r="N24" i="51"/>
  <c r="O24" i="51"/>
  <c r="P24" i="51"/>
  <c r="Q24" i="51"/>
  <c r="J24" i="51" s="1"/>
  <c r="M25" i="51"/>
  <c r="F25" i="51" s="1"/>
  <c r="N25" i="51"/>
  <c r="O25" i="51"/>
  <c r="P25" i="51"/>
  <c r="Q25" i="51"/>
  <c r="M26" i="51"/>
  <c r="F26" i="51" s="1"/>
  <c r="N26" i="51"/>
  <c r="O26" i="51"/>
  <c r="P26" i="51"/>
  <c r="Q26" i="51"/>
  <c r="M27" i="51"/>
  <c r="F27" i="51" s="1"/>
  <c r="N27" i="51"/>
  <c r="O27" i="51"/>
  <c r="P27" i="51"/>
  <c r="Q27" i="51"/>
  <c r="J27" i="51" s="1"/>
  <c r="M28" i="51"/>
  <c r="F28" i="51" s="1"/>
  <c r="N28" i="51"/>
  <c r="O28" i="51"/>
  <c r="P28" i="51"/>
  <c r="Q28" i="51"/>
  <c r="J28" i="51" s="1"/>
  <c r="S13" i="51"/>
  <c r="T13" i="51"/>
  <c r="U13" i="51"/>
  <c r="V13" i="51"/>
  <c r="W13" i="51"/>
  <c r="S14" i="51"/>
  <c r="T14" i="51"/>
  <c r="U14" i="51"/>
  <c r="V14" i="51"/>
  <c r="W14" i="51"/>
  <c r="S15" i="51"/>
  <c r="T15" i="51"/>
  <c r="U15" i="51"/>
  <c r="V15" i="51"/>
  <c r="W15" i="51"/>
  <c r="S16" i="51"/>
  <c r="T16" i="51"/>
  <c r="U16" i="51"/>
  <c r="V16" i="51"/>
  <c r="W16" i="51"/>
  <c r="S17" i="51"/>
  <c r="T17" i="51"/>
  <c r="U17" i="51"/>
  <c r="V17" i="51"/>
  <c r="W17" i="51"/>
  <c r="S18" i="51"/>
  <c r="T18" i="51"/>
  <c r="U18" i="51"/>
  <c r="V18" i="51"/>
  <c r="W18" i="51"/>
  <c r="S19" i="51"/>
  <c r="T19" i="51"/>
  <c r="U19" i="51"/>
  <c r="V19" i="51"/>
  <c r="W19" i="51"/>
  <c r="S20" i="51"/>
  <c r="T20" i="51"/>
  <c r="U20" i="51"/>
  <c r="V20" i="51"/>
  <c r="W20" i="51"/>
  <c r="S21" i="51"/>
  <c r="T21" i="51"/>
  <c r="U21" i="51"/>
  <c r="V21" i="51"/>
  <c r="W21" i="51"/>
  <c r="S22" i="51"/>
  <c r="T22" i="51"/>
  <c r="U22" i="51"/>
  <c r="V22" i="51"/>
  <c r="W22" i="51"/>
  <c r="S23" i="51"/>
  <c r="T23" i="51"/>
  <c r="U23" i="51"/>
  <c r="V23" i="51"/>
  <c r="W23" i="51"/>
  <c r="S24" i="51"/>
  <c r="T24" i="51"/>
  <c r="U24" i="51"/>
  <c r="V24" i="51"/>
  <c r="W24" i="51"/>
  <c r="S25" i="51"/>
  <c r="T25" i="51"/>
  <c r="U25" i="51"/>
  <c r="V25" i="51"/>
  <c r="W25" i="51"/>
  <c r="S26" i="51"/>
  <c r="T26" i="51"/>
  <c r="U26" i="51"/>
  <c r="V26" i="51"/>
  <c r="W26" i="51"/>
  <c r="S27" i="51"/>
  <c r="T27" i="51"/>
  <c r="U27" i="51"/>
  <c r="V27" i="51"/>
  <c r="W27" i="51"/>
  <c r="S28" i="51"/>
  <c r="T28" i="51"/>
  <c r="U28" i="51"/>
  <c r="V28" i="51"/>
  <c r="W28" i="51"/>
  <c r="J15" i="51"/>
  <c r="F16" i="51"/>
  <c r="L16" i="51" s="1"/>
  <c r="G16" i="51"/>
  <c r="H16" i="51"/>
  <c r="I16" i="51"/>
  <c r="J16" i="51"/>
  <c r="F17" i="51"/>
  <c r="G17" i="51" s="1"/>
  <c r="H17" i="51" s="1"/>
  <c r="F19" i="51"/>
  <c r="L19" i="51" s="1"/>
  <c r="G19" i="51"/>
  <c r="H19" i="51"/>
  <c r="I19" i="51"/>
  <c r="J19" i="51"/>
  <c r="F20" i="51"/>
  <c r="L20" i="51" s="1"/>
  <c r="G20" i="51"/>
  <c r="H20" i="51"/>
  <c r="I20" i="51"/>
  <c r="J20" i="51"/>
  <c r="F21" i="51"/>
  <c r="G21" i="51" s="1"/>
  <c r="H21" i="51" s="1"/>
  <c r="J22" i="51"/>
  <c r="F23" i="51"/>
  <c r="L23" i="51" s="1"/>
  <c r="G23" i="51"/>
  <c r="H23" i="51" s="1"/>
  <c r="I23" i="51" s="1"/>
  <c r="J23" i="51"/>
  <c r="F24" i="51"/>
  <c r="L24" i="51" s="1"/>
  <c r="G24" i="51"/>
  <c r="H24" i="51" s="1"/>
  <c r="I24" i="51" s="1"/>
  <c r="J25" i="51"/>
  <c r="J26" i="51"/>
  <c r="B14" i="22"/>
  <c r="H22" i="45"/>
  <c r="H23" i="45"/>
  <c r="H24" i="45"/>
  <c r="H25" i="45"/>
  <c r="H26" i="45"/>
  <c r="H27" i="45"/>
  <c r="H28" i="45"/>
  <c r="H29" i="45"/>
  <c r="H16" i="45"/>
  <c r="H17" i="45"/>
  <c r="H18" i="45"/>
  <c r="H19" i="45"/>
  <c r="H20" i="45"/>
  <c r="H21" i="45"/>
  <c r="D24" i="23"/>
  <c r="D25" i="23"/>
  <c r="D26" i="23"/>
  <c r="D27" i="23"/>
  <c r="D28" i="23"/>
  <c r="D11" i="23"/>
  <c r="D12" i="23"/>
  <c r="D13" i="23"/>
  <c r="D14" i="23"/>
  <c r="D15" i="23"/>
  <c r="D16" i="23"/>
  <c r="D17" i="23"/>
  <c r="D18" i="23"/>
  <c r="D19" i="23"/>
  <c r="D20" i="23"/>
  <c r="D21" i="23"/>
  <c r="D22" i="23"/>
  <c r="D23" i="23"/>
  <c r="D26" i="51"/>
  <c r="D27" i="51"/>
  <c r="D28" i="51"/>
  <c r="D13" i="51"/>
  <c r="D14" i="51"/>
  <c r="D15" i="51"/>
  <c r="D16" i="51"/>
  <c r="D17" i="51"/>
  <c r="D18" i="51"/>
  <c r="D19" i="51"/>
  <c r="D20" i="51"/>
  <c r="D21" i="51"/>
  <c r="D22" i="51"/>
  <c r="D23" i="51"/>
  <c r="D24" i="51"/>
  <c r="D25" i="51"/>
  <c r="W12" i="51"/>
  <c r="V12" i="51"/>
  <c r="U12" i="51"/>
  <c r="T12" i="51"/>
  <c r="S12" i="51"/>
  <c r="D12" i="51"/>
  <c r="W11" i="51"/>
  <c r="V11" i="51"/>
  <c r="U11" i="51"/>
  <c r="T11" i="51"/>
  <c r="S11" i="51"/>
  <c r="F11" i="51"/>
  <c r="D11" i="51"/>
  <c r="M8" i="51"/>
  <c r="F8" i="51" s="1"/>
  <c r="B25" i="22" s="1"/>
  <c r="F9" i="51"/>
  <c r="F10" i="51"/>
  <c r="B37" i="22"/>
  <c r="W10" i="51"/>
  <c r="V10" i="51"/>
  <c r="U10" i="51"/>
  <c r="T10" i="51"/>
  <c r="S10" i="51"/>
  <c r="D10" i="51"/>
  <c r="W9" i="51"/>
  <c r="V9" i="51"/>
  <c r="U9" i="51"/>
  <c r="T9" i="51"/>
  <c r="S9" i="51"/>
  <c r="D9" i="51"/>
  <c r="W8" i="51"/>
  <c r="V8" i="51"/>
  <c r="U8" i="51"/>
  <c r="T8" i="51"/>
  <c r="S8" i="51"/>
  <c r="D8" i="51"/>
  <c r="O8" i="51" s="1"/>
  <c r="E53" i="48" l="1"/>
  <c r="F53" i="48"/>
  <c r="E52" i="48"/>
  <c r="F52" i="48"/>
  <c r="F54" i="48"/>
  <c r="E42" i="48"/>
  <c r="E55" i="48"/>
  <c r="F55" i="48"/>
  <c r="F56" i="48"/>
  <c r="F51" i="48"/>
  <c r="F41" i="48"/>
  <c r="G25" i="23"/>
  <c r="H25" i="23" s="1"/>
  <c r="G14" i="23"/>
  <c r="H14" i="23" s="1"/>
  <c r="I14" i="23"/>
  <c r="L14" i="23"/>
  <c r="G21" i="23"/>
  <c r="H21" i="23" s="1"/>
  <c r="I21" i="23"/>
  <c r="L21" i="23" s="1"/>
  <c r="G28" i="23"/>
  <c r="H28" i="23" s="1"/>
  <c r="G24" i="23"/>
  <c r="H24" i="23" s="1"/>
  <c r="G20" i="23"/>
  <c r="H20" i="23" s="1"/>
  <c r="G23" i="23"/>
  <c r="H23" i="23" s="1"/>
  <c r="G15" i="23"/>
  <c r="H15" i="23" s="1"/>
  <c r="G11" i="23"/>
  <c r="H11" i="23" s="1"/>
  <c r="L22" i="23"/>
  <c r="G18" i="23"/>
  <c r="H18" i="23" s="1"/>
  <c r="I18" i="23"/>
  <c r="L18" i="23"/>
  <c r="I12" i="23"/>
  <c r="I16" i="23"/>
  <c r="L27" i="23"/>
  <c r="L13" i="23"/>
  <c r="L16" i="23"/>
  <c r="L12" i="23"/>
  <c r="I15" i="23"/>
  <c r="L15" i="23" s="1"/>
  <c r="I19" i="23"/>
  <c r="L19" i="23" s="1"/>
  <c r="I13" i="23"/>
  <c r="G14" i="51"/>
  <c r="H14" i="51" s="1"/>
  <c r="I14" i="51"/>
  <c r="L14" i="51"/>
  <c r="G26" i="51"/>
  <c r="H26" i="51" s="1"/>
  <c r="I26" i="51"/>
  <c r="L26" i="51" s="1"/>
  <c r="G22" i="51"/>
  <c r="H22" i="51" s="1"/>
  <c r="I22" i="51"/>
  <c r="L22" i="51"/>
  <c r="G18" i="51"/>
  <c r="H18" i="51" s="1"/>
  <c r="I18" i="51"/>
  <c r="L18" i="51" s="1"/>
  <c r="G28" i="51"/>
  <c r="H28" i="51" s="1"/>
  <c r="G27" i="51"/>
  <c r="H27" i="51" s="1"/>
  <c r="I27" i="51"/>
  <c r="L27" i="51"/>
  <c r="G15" i="51"/>
  <c r="H15" i="51" s="1"/>
  <c r="I15" i="51"/>
  <c r="L15" i="51"/>
  <c r="G25" i="51"/>
  <c r="H25" i="51" s="1"/>
  <c r="I25" i="51"/>
  <c r="G13" i="51"/>
  <c r="H13" i="51" s="1"/>
  <c r="I13" i="51" s="1"/>
  <c r="L13" i="51" s="1"/>
  <c r="I21" i="51"/>
  <c r="L21" i="51" s="1"/>
  <c r="I17" i="51"/>
  <c r="L17" i="51" s="1"/>
  <c r="G11" i="51"/>
  <c r="H11" i="51" s="1"/>
  <c r="C128" i="22"/>
  <c r="J12" i="51"/>
  <c r="J11" i="51"/>
  <c r="I11" i="51"/>
  <c r="G12" i="51"/>
  <c r="J10" i="51"/>
  <c r="J9" i="51"/>
  <c r="P8" i="51"/>
  <c r="N8" i="51"/>
  <c r="Q8" i="51"/>
  <c r="G9" i="51"/>
  <c r="G8" i="51"/>
  <c r="G10" i="51"/>
  <c r="L24" i="23" l="1"/>
  <c r="I23" i="23"/>
  <c r="I11" i="23"/>
  <c r="I24" i="23"/>
  <c r="L11" i="23"/>
  <c r="I25" i="23"/>
  <c r="L25" i="23" s="1"/>
  <c r="I20" i="23"/>
  <c r="L20" i="23" s="1"/>
  <c r="I28" i="23"/>
  <c r="L28" i="23" s="1"/>
  <c r="L23" i="23"/>
  <c r="I28" i="51"/>
  <c r="L28" i="51" s="1"/>
  <c r="H10" i="51"/>
  <c r="L25" i="51"/>
  <c r="L11" i="51"/>
  <c r="H12" i="51"/>
  <c r="I12" i="51" s="1"/>
  <c r="H9" i="51"/>
  <c r="H8" i="51"/>
  <c r="B27" i="22" s="1"/>
  <c r="B26" i="22"/>
  <c r="I10" i="51"/>
  <c r="L10" i="51" s="1"/>
  <c r="L12" i="51" l="1"/>
  <c r="I8" i="51"/>
  <c r="B28" i="22" s="1"/>
  <c r="I9" i="51"/>
  <c r="L9" i="51" s="1"/>
  <c r="J8" i="51"/>
  <c r="L8" i="51" s="1"/>
  <c r="B29" i="22" l="1"/>
  <c r="B22" i="22" l="1"/>
  <c r="B30" i="22"/>
  <c r="B31" i="22" l="1"/>
  <c r="W10" i="23" l="1"/>
  <c r="V10" i="23"/>
  <c r="U10" i="23"/>
  <c r="T10" i="23"/>
  <c r="S10" i="23"/>
  <c r="S9" i="23"/>
  <c r="T9" i="23"/>
  <c r="U9" i="23"/>
  <c r="V9" i="23"/>
  <c r="W9" i="23"/>
  <c r="W8" i="23"/>
  <c r="V8" i="23"/>
  <c r="U8" i="23"/>
  <c r="T8" i="23"/>
  <c r="S8" i="23"/>
  <c r="B35" i="48" l="1"/>
  <c r="B25" i="48"/>
  <c r="B6" i="48"/>
  <c r="K27" i="48" s="1"/>
  <c r="B5" i="48"/>
  <c r="K26" i="48" l="1"/>
  <c r="D40" i="48" s="1"/>
  <c r="F40" i="48" s="1"/>
  <c r="D16" i="48" l="1"/>
  <c r="C30" i="48"/>
  <c r="D30" i="48" s="1"/>
  <c r="F59" i="48"/>
  <c r="C32" i="48"/>
  <c r="D32" i="48" s="1"/>
  <c r="C33" i="48"/>
  <c r="D33" i="48" s="1"/>
  <c r="C22" i="48"/>
  <c r="D22" i="48" s="1"/>
  <c r="C39" i="48"/>
  <c r="D39" i="48" s="1"/>
  <c r="F39" i="48" s="1"/>
  <c r="C31" i="48"/>
  <c r="D31" i="48" s="1"/>
  <c r="C29" i="48"/>
  <c r="D29" i="48" s="1"/>
  <c r="D17" i="48"/>
  <c r="C19" i="48"/>
  <c r="D19" i="48" s="1"/>
  <c r="C20" i="48"/>
  <c r="D20" i="48" s="1"/>
  <c r="C21" i="48"/>
  <c r="D21" i="48" s="1"/>
  <c r="C23" i="48"/>
  <c r="D23" i="48" s="1"/>
  <c r="C18" i="48"/>
  <c r="D18" i="48" s="1"/>
  <c r="E40" i="48"/>
  <c r="D50" i="48" l="1"/>
  <c r="D49" i="48"/>
  <c r="D46" i="48"/>
  <c r="D45" i="48"/>
  <c r="D47" i="48"/>
  <c r="D48" i="48"/>
  <c r="D57" i="48"/>
  <c r="D58" i="48"/>
  <c r="D44" i="48"/>
  <c r="D43" i="48"/>
  <c r="C35" i="48"/>
  <c r="D35" i="48" s="1"/>
  <c r="C25" i="48"/>
  <c r="D25" i="48" s="1"/>
  <c r="E39" i="48"/>
  <c r="E46" i="48" l="1"/>
  <c r="F46" i="48"/>
  <c r="E43" i="48"/>
  <c r="F43" i="48"/>
  <c r="F58" i="48"/>
  <c r="E58" i="48"/>
  <c r="F48" i="48"/>
  <c r="E48" i="48"/>
  <c r="E49" i="48"/>
  <c r="F49" i="48"/>
  <c r="E44" i="48"/>
  <c r="F44" i="48"/>
  <c r="F57" i="48"/>
  <c r="E57" i="48"/>
  <c r="E47" i="48"/>
  <c r="F47" i="48"/>
  <c r="E45" i="48"/>
  <c r="F45" i="48"/>
  <c r="E50" i="48"/>
  <c r="F50" i="48"/>
  <c r="F35" i="48"/>
  <c r="F25" i="48"/>
  <c r="C107" i="22"/>
  <c r="D107" i="22" s="1"/>
  <c r="C60" i="48" l="1"/>
  <c r="D60" i="48" s="1"/>
  <c r="E62" i="48" s="1"/>
  <c r="F60" i="48"/>
  <c r="C99" i="22"/>
  <c r="D99" i="22" s="1"/>
  <c r="C98" i="22"/>
  <c r="D98" i="22" s="1"/>
  <c r="I111" i="3"/>
  <c r="I112" i="3"/>
  <c r="B5" i="45"/>
  <c r="H14" i="45"/>
  <c r="H15" i="45"/>
  <c r="M15" i="45" l="1"/>
  <c r="F17" i="45" s="1"/>
  <c r="G17" i="45" s="1"/>
  <c r="M14" i="45"/>
  <c r="E33" i="45" s="1"/>
  <c r="F33" i="45" s="1"/>
  <c r="G33" i="45" s="1"/>
  <c r="C67" i="22"/>
  <c r="D67" i="22" s="1"/>
  <c r="C66" i="22"/>
  <c r="D66" i="22" s="1"/>
  <c r="C65" i="22"/>
  <c r="D65" i="22" s="1"/>
  <c r="C64" i="22"/>
  <c r="D64" i="22" s="1"/>
  <c r="C63" i="22"/>
  <c r="D63" i="22" s="1"/>
  <c r="C62" i="22"/>
  <c r="D62" i="22" s="1"/>
  <c r="C61" i="22"/>
  <c r="D61" i="22" s="1"/>
  <c r="C60" i="22"/>
  <c r="D60" i="22" s="1"/>
  <c r="C59" i="22"/>
  <c r="D59" i="22" s="1"/>
  <c r="B6" i="22"/>
  <c r="F9" i="23"/>
  <c r="F10" i="23"/>
  <c r="M8" i="23"/>
  <c r="F8" i="23" s="1"/>
  <c r="B48" i="22" s="1"/>
  <c r="C125" i="22" l="1"/>
  <c r="C17" i="22"/>
  <c r="D17" i="22" s="1"/>
  <c r="E14" i="45"/>
  <c r="F14" i="45" s="1"/>
  <c r="B40" i="22"/>
  <c r="C19" i="22"/>
  <c r="D19" i="22" s="1"/>
  <c r="C18" i="22"/>
  <c r="D18" i="22" s="1"/>
  <c r="C20" i="22"/>
  <c r="D20" i="22" s="1"/>
  <c r="C29" i="22"/>
  <c r="D29" i="22" s="1"/>
  <c r="C25" i="22"/>
  <c r="D25" i="22" s="1"/>
  <c r="C26" i="22"/>
  <c r="D26" i="22" s="1"/>
  <c r="C28" i="22"/>
  <c r="D28" i="22" s="1"/>
  <c r="C27" i="22"/>
  <c r="D27" i="22" s="1"/>
  <c r="C21" i="22"/>
  <c r="D21" i="22" s="1"/>
  <c r="C49" i="22"/>
  <c r="C52" i="22"/>
  <c r="C51" i="22"/>
  <c r="C50" i="22"/>
  <c r="C48" i="22"/>
  <c r="D48" i="22" s="1"/>
  <c r="C120" i="22"/>
  <c r="D9" i="23"/>
  <c r="D10" i="23"/>
  <c r="D8" i="23"/>
  <c r="C69" i="22"/>
  <c r="D69" i="22" s="1"/>
  <c r="C70" i="22"/>
  <c r="D70" i="22" s="1"/>
  <c r="C72" i="22"/>
  <c r="D72" i="22" s="1"/>
  <c r="C74" i="22"/>
  <c r="D74" i="22" s="1"/>
  <c r="C76" i="22"/>
  <c r="D76" i="22" s="1"/>
  <c r="C78" i="22"/>
  <c r="D78" i="22" s="1"/>
  <c r="C80" i="22"/>
  <c r="D80" i="22" s="1"/>
  <c r="C81" i="22"/>
  <c r="D81" i="22" s="1"/>
  <c r="C83" i="22"/>
  <c r="D83" i="22" s="1"/>
  <c r="C84" i="22"/>
  <c r="D84" i="22" s="1"/>
  <c r="C86" i="22"/>
  <c r="D86" i="22" s="1"/>
  <c r="C88" i="22"/>
  <c r="D88" i="22" s="1"/>
  <c r="C90" i="22"/>
  <c r="D90" i="22" s="1"/>
  <c r="C92" i="22"/>
  <c r="D92" i="22" s="1"/>
  <c r="C93" i="22"/>
  <c r="D93" i="22" s="1"/>
  <c r="C94" i="22"/>
  <c r="D94" i="22" s="1"/>
  <c r="C96" i="22"/>
  <c r="D96" i="22" s="1"/>
  <c r="C123" i="22"/>
  <c r="D22" i="22" l="1"/>
  <c r="B102" i="22"/>
  <c r="F15" i="45"/>
  <c r="I15" i="45" s="1"/>
  <c r="G14" i="45"/>
  <c r="I14" i="45"/>
  <c r="D123" i="22"/>
  <c r="B125" i="22" s="1"/>
  <c r="G10" i="23"/>
  <c r="J10" i="23"/>
  <c r="J9" i="23"/>
  <c r="B44" i="22" s="1"/>
  <c r="G9" i="23"/>
  <c r="N8" i="23"/>
  <c r="G8" i="23" s="1"/>
  <c r="B41" i="22" l="1"/>
  <c r="D31" i="22"/>
  <c r="E125" i="22"/>
  <c r="G125" i="22" s="1"/>
  <c r="F125" i="22"/>
  <c r="D125" i="22" s="1"/>
  <c r="H9" i="23"/>
  <c r="O8" i="23"/>
  <c r="G15" i="45"/>
  <c r="G36" i="45" s="1"/>
  <c r="H10" i="23"/>
  <c r="I10" i="23" s="1"/>
  <c r="H8" i="23"/>
  <c r="B50" i="22" s="1"/>
  <c r="D50" i="22" s="1"/>
  <c r="B42" i="22" l="1"/>
  <c r="L10" i="23"/>
  <c r="D49" i="22"/>
  <c r="I9" i="23"/>
  <c r="B43" i="22" s="1"/>
  <c r="P8" i="23"/>
  <c r="I8" i="23" s="1"/>
  <c r="B51" i="22" s="1"/>
  <c r="D51" i="22" s="1"/>
  <c r="L9" i="23" l="1"/>
  <c r="B45" i="22"/>
  <c r="Q8" i="23"/>
  <c r="J8" i="23" s="1"/>
  <c r="C118" i="22"/>
  <c r="D118" i="22" s="1"/>
  <c r="B120" i="22" s="1"/>
  <c r="E120" i="22" s="1"/>
  <c r="C113" i="22"/>
  <c r="D113" i="22" s="1"/>
  <c r="C112" i="22"/>
  <c r="D112" i="22" s="1"/>
  <c r="C106" i="22"/>
  <c r="D106" i="22" s="1"/>
  <c r="C105" i="22"/>
  <c r="D105" i="22" s="1"/>
  <c r="B5" i="22"/>
  <c r="L8" i="23" l="1"/>
  <c r="B52" i="22"/>
  <c r="B115" i="22" a="1"/>
  <c r="B115" i="22" s="1"/>
  <c r="B109" i="22" a="1"/>
  <c r="B109" i="22" s="1"/>
  <c r="C115" i="22"/>
  <c r="C40" i="22"/>
  <c r="D40" i="22" s="1"/>
  <c r="C42" i="22"/>
  <c r="C102" i="22"/>
  <c r="E102" i="22" s="1"/>
  <c r="C41" i="22"/>
  <c r="C43" i="22"/>
  <c r="C44" i="22"/>
  <c r="C109" i="22"/>
  <c r="D52" i="22" l="1"/>
  <c r="D53" i="22" s="1"/>
  <c r="B53" i="22"/>
  <c r="E109" i="22"/>
  <c r="G109" i="22" s="1"/>
  <c r="F115" i="22"/>
  <c r="E115" i="22"/>
  <c r="G115" i="22" s="1"/>
  <c r="G102" i="22"/>
  <c r="G120" i="22"/>
  <c r="D41" i="22"/>
  <c r="D42" i="22"/>
  <c r="D44" i="22"/>
  <c r="D43" i="22"/>
  <c r="F120" i="22"/>
  <c r="D120" i="22" s="1"/>
  <c r="F109" i="22"/>
  <c r="D109" i="22" s="1"/>
  <c r="F102" i="22"/>
  <c r="D102" i="22" s="1"/>
  <c r="B54" i="22" l="1"/>
  <c r="C129" i="22"/>
  <c r="F54" i="22"/>
  <c r="D45" i="22"/>
  <c r="D115" i="22"/>
  <c r="E54" i="22" l="1"/>
  <c r="D54" i="22"/>
  <c r="C130" i="22" s="1"/>
  <c r="G5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Froso Charalambous</author>
  </authors>
  <commentList>
    <comment ref="B7" authorId="0" shapeId="0" xr:uid="{00000000-0006-0000-0000-000001000000}">
      <text>
        <r>
          <rPr>
            <b/>
            <sz val="11"/>
            <color indexed="81"/>
            <rFont val="Arial"/>
            <family val="2"/>
          </rPr>
          <t>Επιλέξτε</t>
        </r>
        <r>
          <rPr>
            <sz val="11"/>
            <color indexed="81"/>
            <rFont val="Arial"/>
            <family val="2"/>
          </rPr>
          <t xml:space="preserve"> από τον κατάλογο περιεχομένου </t>
        </r>
        <r>
          <rPr>
            <b/>
            <sz val="11"/>
            <color indexed="81"/>
            <rFont val="Arial"/>
            <family val="2"/>
          </rPr>
          <t>την/τις κατηγορία/ες της/των αίτησης/ων,</t>
        </r>
        <r>
          <rPr>
            <sz val="11"/>
            <color indexed="81"/>
            <rFont val="Arial"/>
            <family val="2"/>
          </rPr>
          <t xml:space="preserve"> για την/τις οποία/ες επιθυμείτε να υπολογίσετε τα δικαιώματα και θα μεταβείτε </t>
        </r>
        <r>
          <rPr>
            <b/>
            <sz val="11"/>
            <color indexed="81"/>
            <rFont val="Arial"/>
            <family val="2"/>
          </rPr>
          <t>αυτόματα</t>
        </r>
        <r>
          <rPr>
            <sz val="11"/>
            <color indexed="81"/>
            <rFont val="Arial"/>
            <family val="2"/>
          </rPr>
          <t xml:space="preserve"> στο αντίστοιχο φύλλο εργασίας.</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Froso Charalambous</author>
  </authors>
  <commentList>
    <comment ref="B4" authorId="0" shapeId="0" xr:uid="{00000000-0006-0000-0300-000001000000}">
      <text>
        <r>
          <rPr>
            <b/>
            <u/>
            <sz val="11"/>
            <color indexed="81"/>
            <rFont val="Arial"/>
            <family val="2"/>
          </rPr>
          <t>Βήμα 1:</t>
        </r>
        <r>
          <rPr>
            <sz val="11"/>
            <color indexed="81"/>
            <rFont val="Arial"/>
            <family val="2"/>
          </rPr>
          <t xml:space="preserve">
Διάλεξε </t>
        </r>
        <r>
          <rPr>
            <b/>
            <sz val="11"/>
            <color indexed="81"/>
            <rFont val="Arial"/>
            <family val="2"/>
          </rPr>
          <t>ΜΟΝΟ</t>
        </r>
        <r>
          <rPr>
            <sz val="11"/>
            <color indexed="81"/>
            <rFont val="Arial"/>
            <family val="2"/>
          </rPr>
          <t xml:space="preserve"> </t>
        </r>
        <r>
          <rPr>
            <b/>
            <sz val="11"/>
            <color indexed="81"/>
            <rFont val="Arial"/>
            <family val="2"/>
          </rPr>
          <t>Περιοχή</t>
        </r>
        <r>
          <rPr>
            <sz val="11"/>
            <color indexed="81"/>
            <rFont val="Arial"/>
            <family val="2"/>
          </rPr>
          <t xml:space="preserve"> (Χωριό/Κοινότητα ή Δήμο). 
Η Επαρχία και η ανάλογη</t>
        </r>
        <r>
          <rPr>
            <b/>
            <sz val="11"/>
            <color indexed="81"/>
            <rFont val="Arial"/>
            <family val="2"/>
          </rPr>
          <t xml:space="preserve"> Κατηγορία</t>
        </r>
        <r>
          <rPr>
            <sz val="11"/>
            <color indexed="81"/>
            <rFont val="Arial"/>
            <family val="2"/>
          </rPr>
          <t xml:space="preserve"> (Α, Β,Γ) εμφανίζεται </t>
        </r>
        <r>
          <rPr>
            <b/>
            <sz val="11"/>
            <color indexed="81"/>
            <rFont val="Arial"/>
            <family val="2"/>
          </rPr>
          <t>αυτόματα.</t>
        </r>
        <r>
          <rPr>
            <sz val="9"/>
            <color indexed="81"/>
            <rFont val="Tahoma"/>
            <family val="2"/>
          </rPr>
          <t xml:space="preserve">
</t>
        </r>
      </text>
    </comment>
    <comment ref="A8" authorId="0" shapeId="0" xr:uid="{00000000-0006-0000-0300-000002000000}">
      <text>
        <r>
          <rPr>
            <sz val="11"/>
            <color indexed="81"/>
            <rFont val="Arial"/>
            <family val="2"/>
          </rPr>
          <t>Σε περίπτωση που επιθυμείτε να επιστρέψετε στον</t>
        </r>
        <r>
          <rPr>
            <b/>
            <sz val="11"/>
            <color indexed="81"/>
            <rFont val="Arial"/>
            <family val="2"/>
          </rPr>
          <t xml:space="preserve"> κατάλογο περιεχομένου </t>
        </r>
        <r>
          <rPr>
            <sz val="11"/>
            <color indexed="81"/>
            <rFont val="Arial"/>
            <family val="2"/>
          </rPr>
          <t>επιλέξτε τον σύνδεσμο.</t>
        </r>
      </text>
    </comment>
    <comment ref="A11" authorId="0" shapeId="0" xr:uid="{00000000-0006-0000-0300-000003000000}">
      <text>
        <r>
          <rPr>
            <b/>
            <u/>
            <sz val="11"/>
            <color indexed="81"/>
            <rFont val="Arial"/>
            <family val="2"/>
          </rPr>
          <t>Βήμα 2:</t>
        </r>
        <r>
          <rPr>
            <sz val="11"/>
            <color indexed="81"/>
            <rFont val="Arial"/>
            <family val="2"/>
          </rPr>
          <t xml:space="preserve">
Σε περίπτωση που η ανάπτυξη αφορά:
(i) </t>
        </r>
        <r>
          <rPr>
            <b/>
            <sz val="12"/>
            <color indexed="81"/>
            <rFont val="Arial"/>
            <family val="2"/>
          </rPr>
          <t>Ανέγερση ή επανοικοδόμηση</t>
        </r>
        <r>
          <rPr>
            <sz val="12"/>
            <color indexed="81"/>
            <rFont val="Arial"/>
            <family val="2"/>
          </rPr>
          <t xml:space="preserve"> </t>
        </r>
        <r>
          <rPr>
            <sz val="11"/>
            <color indexed="81"/>
            <rFont val="Arial"/>
            <family val="2"/>
          </rPr>
          <t>συμπληρώστε την</t>
        </r>
        <r>
          <rPr>
            <sz val="12"/>
            <color indexed="81"/>
            <rFont val="Arial"/>
            <family val="2"/>
          </rPr>
          <t xml:space="preserve"> </t>
        </r>
        <r>
          <rPr>
            <b/>
            <sz val="12"/>
            <color indexed="81"/>
            <rFont val="Arial"/>
            <family val="2"/>
          </rPr>
          <t>ενότητα Α(1)</t>
        </r>
        <r>
          <rPr>
            <sz val="12"/>
            <color indexed="81"/>
            <rFont val="Arial"/>
            <family val="2"/>
          </rPr>
          <t>,</t>
        </r>
        <r>
          <rPr>
            <sz val="11"/>
            <color indexed="81"/>
            <rFont val="Arial"/>
            <family val="2"/>
          </rPr>
          <t xml:space="preserve">
(ii) </t>
        </r>
        <r>
          <rPr>
            <b/>
            <sz val="12"/>
            <color indexed="81"/>
            <rFont val="Arial"/>
            <family val="2"/>
          </rPr>
          <t xml:space="preserve">Προσθηκομετατροπές </t>
        </r>
        <r>
          <rPr>
            <sz val="11"/>
            <color indexed="81"/>
            <rFont val="Arial"/>
            <family val="2"/>
          </rPr>
          <t xml:space="preserve">σε υφιστάμενη οικιστική οικοδομή και το εμβαδόν της προσθήκης </t>
        </r>
        <r>
          <rPr>
            <b/>
            <sz val="12"/>
            <color indexed="81"/>
            <rFont val="Arial"/>
            <family val="2"/>
          </rPr>
          <t>υπερβαίνει</t>
        </r>
        <r>
          <rPr>
            <b/>
            <sz val="11"/>
            <color indexed="81"/>
            <rFont val="Arial"/>
            <family val="2"/>
          </rPr>
          <t xml:space="preserve"> </t>
        </r>
        <r>
          <rPr>
            <sz val="11"/>
            <color indexed="81"/>
            <rFont val="Arial"/>
            <family val="2"/>
          </rPr>
          <t xml:space="preserve">το υφιστάμενο συμπληρώστε την </t>
        </r>
        <r>
          <rPr>
            <b/>
            <sz val="12"/>
            <color indexed="81"/>
            <rFont val="Arial"/>
            <family val="2"/>
          </rPr>
          <t>ενότητα Α(1)</t>
        </r>
        <r>
          <rPr>
            <sz val="11"/>
            <color indexed="81"/>
            <rFont val="Arial"/>
            <family val="2"/>
          </rPr>
          <t xml:space="preserve">,
(iii) </t>
        </r>
        <r>
          <rPr>
            <b/>
            <sz val="12"/>
            <color indexed="81"/>
            <rFont val="Arial"/>
            <family val="2"/>
          </rPr>
          <t xml:space="preserve">Προσθηκομετατροπές </t>
        </r>
        <r>
          <rPr>
            <sz val="11"/>
            <color indexed="81"/>
            <rFont val="Arial"/>
            <family val="2"/>
          </rPr>
          <t xml:space="preserve">σε υφιστάμενη οικιστική οικοδομή και το εμβαδόν της προσθήκης </t>
        </r>
        <r>
          <rPr>
            <b/>
            <u/>
            <sz val="12"/>
            <color indexed="81"/>
            <rFont val="Arial"/>
            <family val="2"/>
          </rPr>
          <t xml:space="preserve">ΔΕΝ </t>
        </r>
        <r>
          <rPr>
            <b/>
            <sz val="12"/>
            <color indexed="81"/>
            <rFont val="Arial"/>
            <family val="2"/>
          </rPr>
          <t xml:space="preserve">υπερβαίνει </t>
        </r>
        <r>
          <rPr>
            <sz val="11"/>
            <color indexed="81"/>
            <rFont val="Arial"/>
            <family val="2"/>
          </rPr>
          <t xml:space="preserve">το υφιστάμενο συμπληρώστε την </t>
        </r>
        <r>
          <rPr>
            <b/>
            <sz val="12"/>
            <color indexed="81"/>
            <rFont val="Arial"/>
            <family val="2"/>
          </rPr>
          <t>ενότητα Α(2)</t>
        </r>
        <r>
          <rPr>
            <sz val="11"/>
            <color indexed="81"/>
            <rFont val="Arial"/>
            <family val="2"/>
          </rPr>
          <t>,</t>
        </r>
        <r>
          <rPr>
            <sz val="11"/>
            <color indexed="81"/>
            <rFont val="Calibri"/>
            <family val="2"/>
            <scheme val="minor"/>
          </rPr>
          <t xml:space="preserve">
</t>
        </r>
      </text>
    </comment>
    <comment ref="B59" authorId="0" shapeId="0" xr:uid="{00000000-0006-0000-0300-000004000000}">
      <text>
        <r>
          <rPr>
            <b/>
            <u/>
            <sz val="11"/>
            <color indexed="81"/>
            <rFont val="Arial"/>
            <family val="2"/>
          </rPr>
          <t>Βήμα 3:</t>
        </r>
        <r>
          <rPr>
            <b/>
            <sz val="11"/>
            <color indexed="81"/>
            <rFont val="Arial"/>
            <family val="2"/>
          </rPr>
          <t xml:space="preserve">
</t>
        </r>
        <r>
          <rPr>
            <sz val="11"/>
            <color indexed="81"/>
            <rFont val="Arial"/>
            <family val="2"/>
          </rPr>
          <t xml:space="preserve">Εισάγετε την </t>
        </r>
        <r>
          <rPr>
            <b/>
            <sz val="11"/>
            <color indexed="81"/>
            <rFont val="Arial"/>
            <family val="2"/>
          </rPr>
          <t>Ποσότητα</t>
        </r>
        <r>
          <rPr>
            <sz val="11"/>
            <color indexed="81"/>
            <rFont val="Arial"/>
            <family val="2"/>
          </rPr>
          <t xml:space="preserve"> που αντιστοιχεί στην κάθε εργασία (όπου ισχύει).</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Froso Charalambous</author>
  </authors>
  <commentList>
    <comment ref="A5" authorId="0" shapeId="0" xr:uid="{00000000-0006-0000-0400-000001000000}">
      <text>
        <r>
          <rPr>
            <sz val="11"/>
            <color indexed="81"/>
            <rFont val="Arial"/>
            <family val="2"/>
          </rPr>
          <t>Σε περίπτωση που επιθυμείτε να</t>
        </r>
        <r>
          <rPr>
            <b/>
            <sz val="11"/>
            <color indexed="81"/>
            <rFont val="Arial"/>
            <family val="2"/>
          </rPr>
          <t xml:space="preserve"> επιστρέψετε στο φύλλο εργασίας, επιλέξτε τον σύνδεσμο.</t>
        </r>
        <r>
          <rPr>
            <sz val="9"/>
            <color indexed="81"/>
            <rFont val="Tahoma"/>
            <family val="2"/>
          </rPr>
          <t xml:space="preserve">
</t>
        </r>
      </text>
    </comment>
    <comment ref="C8" authorId="0" shapeId="0" xr:uid="{00000000-0006-0000-0400-000002000000}">
      <text>
        <r>
          <rPr>
            <b/>
            <u/>
            <sz val="11"/>
            <color indexed="81"/>
            <rFont val="Arial"/>
            <family val="2"/>
          </rPr>
          <t>Βήμα:</t>
        </r>
        <r>
          <rPr>
            <b/>
            <sz val="11"/>
            <color indexed="81"/>
            <rFont val="Arial"/>
            <family val="2"/>
          </rPr>
          <t xml:space="preserve">
</t>
        </r>
        <r>
          <rPr>
            <sz val="11"/>
            <color indexed="81"/>
            <rFont val="Arial"/>
            <family val="2"/>
          </rPr>
          <t xml:space="preserve">Εισάγετε το </t>
        </r>
        <r>
          <rPr>
            <b/>
            <sz val="11"/>
            <color indexed="81"/>
            <rFont val="Arial"/>
            <family val="2"/>
          </rPr>
          <t>εμβαδόν, όπου ισχύει.</t>
        </r>
        <r>
          <rPr>
            <sz val="11"/>
            <color indexed="81"/>
            <rFont val="Arial"/>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Froso Charalambous</author>
  </authors>
  <commentList>
    <comment ref="A5" authorId="0" shapeId="0" xr:uid="{00000000-0006-0000-0500-000001000000}">
      <text>
        <r>
          <rPr>
            <sz val="11"/>
            <color indexed="81"/>
            <rFont val="Arial"/>
            <family val="2"/>
          </rPr>
          <t>Σε περίπτωση που επιθυμείτε να</t>
        </r>
        <r>
          <rPr>
            <b/>
            <sz val="11"/>
            <color indexed="81"/>
            <rFont val="Arial"/>
            <family val="2"/>
          </rPr>
          <t xml:space="preserve"> επιστρέψετε στο φύλλο εργασίας</t>
        </r>
        <r>
          <rPr>
            <sz val="11"/>
            <color indexed="81"/>
            <rFont val="Arial"/>
            <family val="2"/>
          </rPr>
          <t xml:space="preserve">, </t>
        </r>
        <r>
          <rPr>
            <b/>
            <sz val="11"/>
            <color indexed="81"/>
            <rFont val="Arial"/>
            <family val="2"/>
          </rPr>
          <t>επιλέξτε τον σύνδεσμο.</t>
        </r>
        <r>
          <rPr>
            <sz val="9"/>
            <color indexed="81"/>
            <rFont val="Tahoma"/>
            <family val="2"/>
          </rPr>
          <t xml:space="preserve">
</t>
        </r>
      </text>
    </comment>
    <comment ref="C8" authorId="0" shapeId="0" xr:uid="{00000000-0006-0000-0500-000002000000}">
      <text>
        <r>
          <rPr>
            <b/>
            <u/>
            <sz val="11"/>
            <color indexed="81"/>
            <rFont val="Arial"/>
            <family val="2"/>
          </rPr>
          <t>Βήμα:</t>
        </r>
        <r>
          <rPr>
            <b/>
            <sz val="11"/>
            <color indexed="81"/>
            <rFont val="Arial"/>
            <family val="2"/>
          </rPr>
          <t xml:space="preserve">
</t>
        </r>
        <r>
          <rPr>
            <sz val="11"/>
            <color indexed="81"/>
            <rFont val="Arial"/>
            <family val="2"/>
          </rPr>
          <t xml:space="preserve">Εισάγετε το </t>
        </r>
        <r>
          <rPr>
            <b/>
            <sz val="11"/>
            <color indexed="81"/>
            <rFont val="Arial"/>
            <family val="2"/>
          </rPr>
          <t>εμβαδόν, όπου ισχύει.</t>
        </r>
        <r>
          <rPr>
            <sz val="11"/>
            <color indexed="81"/>
            <rFont val="Arial"/>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Froso Charalambous</author>
  </authors>
  <commentList>
    <comment ref="B4" authorId="0" shapeId="0" xr:uid="{00000000-0006-0000-0600-000001000000}">
      <text>
        <r>
          <rPr>
            <b/>
            <u/>
            <sz val="11"/>
            <color indexed="81"/>
            <rFont val="Arial"/>
            <family val="2"/>
          </rPr>
          <t>Βήμα 1:</t>
        </r>
        <r>
          <rPr>
            <b/>
            <sz val="11"/>
            <color indexed="81"/>
            <rFont val="Arial"/>
            <family val="2"/>
          </rPr>
          <t xml:space="preserve">
</t>
        </r>
        <r>
          <rPr>
            <sz val="11"/>
            <color indexed="81"/>
            <rFont val="Arial"/>
            <family val="2"/>
          </rPr>
          <t>Διάλεξε</t>
        </r>
        <r>
          <rPr>
            <b/>
            <sz val="11"/>
            <color indexed="81"/>
            <rFont val="Arial"/>
            <family val="2"/>
          </rPr>
          <t xml:space="preserve"> ΜΟΝΟ Περιοχή</t>
        </r>
        <r>
          <rPr>
            <sz val="11"/>
            <color indexed="81"/>
            <rFont val="Arial"/>
            <family val="2"/>
          </rPr>
          <t xml:space="preserve"> (Χωριό/Κοινότητα ή Δήμο). 
Η Επαρχία και η ανάλογη</t>
        </r>
        <r>
          <rPr>
            <b/>
            <sz val="11"/>
            <color indexed="81"/>
            <rFont val="Arial"/>
            <family val="2"/>
          </rPr>
          <t xml:space="preserve"> Κατηγορία </t>
        </r>
        <r>
          <rPr>
            <sz val="11"/>
            <color indexed="81"/>
            <rFont val="Arial"/>
            <family val="2"/>
          </rPr>
          <t xml:space="preserve">(Α, Β,Γ) εμφανίζεται </t>
        </r>
        <r>
          <rPr>
            <b/>
            <sz val="11"/>
            <color indexed="81"/>
            <rFont val="Arial"/>
            <family val="2"/>
          </rPr>
          <t>αυτόματα.</t>
        </r>
      </text>
    </comment>
    <comment ref="A8" authorId="0" shapeId="0" xr:uid="{00000000-0006-0000-0600-000002000000}">
      <text>
        <r>
          <rPr>
            <sz val="11"/>
            <color indexed="81"/>
            <rFont val="Arial"/>
            <family val="2"/>
          </rPr>
          <t xml:space="preserve">Σε περίπτωση που επιθυμείτε να επιστρέψετε στον </t>
        </r>
        <r>
          <rPr>
            <b/>
            <sz val="11"/>
            <color indexed="81"/>
            <rFont val="Arial"/>
            <family val="2"/>
          </rPr>
          <t>κατάλογο περιεχομένου</t>
        </r>
        <r>
          <rPr>
            <sz val="11"/>
            <color indexed="81"/>
            <rFont val="Arial"/>
            <family val="2"/>
          </rPr>
          <t xml:space="preserve"> επιλέξτε τον σύνδεσμο.</t>
        </r>
      </text>
    </comment>
    <comment ref="E10" authorId="0" shapeId="0" xr:uid="{00000000-0006-0000-0600-000003000000}">
      <text>
        <r>
          <rPr>
            <b/>
            <u/>
            <sz val="10"/>
            <color indexed="81"/>
            <rFont val="Tahoma"/>
            <family val="2"/>
          </rPr>
          <t>Βήμα 2:</t>
        </r>
        <r>
          <rPr>
            <b/>
            <sz val="10"/>
            <color indexed="81"/>
            <rFont val="Tahoma"/>
            <family val="2"/>
          </rPr>
          <t xml:space="preserve">
Καταχωρίστε το συνολικό εμβαδόν γης.</t>
        </r>
        <r>
          <rPr>
            <sz val="10"/>
            <color indexed="81"/>
            <rFont val="Tahoma"/>
            <family val="2"/>
          </rPr>
          <t xml:space="preserve">
</t>
        </r>
      </text>
    </comment>
    <comment ref="B14" authorId="0" shapeId="0" xr:uid="{00000000-0006-0000-0600-000004000000}">
      <text>
        <r>
          <rPr>
            <b/>
            <u/>
            <sz val="10"/>
            <color indexed="81"/>
            <rFont val="Tahoma"/>
            <family val="2"/>
          </rPr>
          <t>Βήμα 3:</t>
        </r>
        <r>
          <rPr>
            <b/>
            <sz val="10"/>
            <color indexed="81"/>
            <rFont val="Tahoma"/>
            <family val="2"/>
          </rPr>
          <t xml:space="preserve">
Επιλέξτε </t>
        </r>
        <r>
          <rPr>
            <sz val="10"/>
            <color indexed="81"/>
            <rFont val="Tahoma"/>
            <family val="2"/>
          </rPr>
          <t>από τη λίστα τιμών την</t>
        </r>
        <r>
          <rPr>
            <b/>
            <sz val="10"/>
            <color indexed="81"/>
            <rFont val="Tahoma"/>
            <family val="2"/>
          </rPr>
          <t xml:space="preserve"> κατηγορία </t>
        </r>
        <r>
          <rPr>
            <sz val="10"/>
            <color indexed="81"/>
            <rFont val="Tahoma"/>
            <family val="2"/>
          </rPr>
          <t xml:space="preserve">της οικοδομής.
</t>
        </r>
      </text>
    </comment>
    <comment ref="D14" authorId="0" shapeId="0" xr:uid="{00000000-0006-0000-0600-000005000000}">
      <text>
        <r>
          <rPr>
            <b/>
            <u/>
            <sz val="11"/>
            <color indexed="81"/>
            <rFont val="Arial"/>
            <family val="2"/>
          </rPr>
          <t>Βήμα 4:</t>
        </r>
        <r>
          <rPr>
            <b/>
            <sz val="11"/>
            <color indexed="81"/>
            <rFont val="Arial"/>
            <family val="2"/>
          </rPr>
          <t xml:space="preserve">
</t>
        </r>
        <r>
          <rPr>
            <sz val="11"/>
            <color indexed="81"/>
            <rFont val="Arial"/>
            <family val="2"/>
          </rPr>
          <t>Καταχωρίστε το ε</t>
        </r>
        <r>
          <rPr>
            <b/>
            <sz val="11"/>
            <color indexed="81"/>
            <rFont val="Arial"/>
            <family val="2"/>
          </rPr>
          <t xml:space="preserve">μβαδόν τμήματος γης </t>
        </r>
        <r>
          <rPr>
            <sz val="11"/>
            <color indexed="81"/>
            <rFont val="Arial"/>
            <family val="2"/>
          </rPr>
          <t>(συμπεριλαμβανομένου και της</t>
        </r>
        <r>
          <rPr>
            <b/>
            <sz val="11"/>
            <color indexed="81"/>
            <rFont val="Arial"/>
            <family val="2"/>
          </rPr>
          <t xml:space="preserve"> οικοδομής</t>
        </r>
        <r>
          <rPr>
            <sz val="11"/>
            <color indexed="81"/>
            <rFont val="Arial"/>
            <family val="2"/>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Froso Charalambous</author>
  </authors>
  <commentList>
    <comment ref="B4" authorId="0" shapeId="0" xr:uid="{00000000-0006-0000-0700-000001000000}">
      <text>
        <r>
          <rPr>
            <b/>
            <u/>
            <sz val="11"/>
            <color indexed="81"/>
            <rFont val="Arial"/>
            <family val="2"/>
          </rPr>
          <t>Βήμα 1:</t>
        </r>
        <r>
          <rPr>
            <b/>
            <sz val="11"/>
            <color indexed="81"/>
            <rFont val="Arial"/>
            <family val="2"/>
          </rPr>
          <t xml:space="preserve">
</t>
        </r>
        <r>
          <rPr>
            <sz val="11"/>
            <color indexed="81"/>
            <rFont val="Arial"/>
            <family val="2"/>
          </rPr>
          <t xml:space="preserve">Διάλεξε </t>
        </r>
        <r>
          <rPr>
            <b/>
            <sz val="11"/>
            <color indexed="81"/>
            <rFont val="Arial"/>
            <family val="2"/>
          </rPr>
          <t xml:space="preserve">ΜΟΝΟ Περιοχή </t>
        </r>
        <r>
          <rPr>
            <sz val="11"/>
            <color indexed="81"/>
            <rFont val="Arial"/>
            <family val="2"/>
          </rPr>
          <t>(Χωριό/Κοινότητα ή Δήμο). 
Η Επαρχία και η ανάλογη</t>
        </r>
        <r>
          <rPr>
            <b/>
            <sz val="11"/>
            <color indexed="81"/>
            <rFont val="Arial"/>
            <family val="2"/>
          </rPr>
          <t xml:space="preserve"> Κατηγορία </t>
        </r>
        <r>
          <rPr>
            <sz val="11"/>
            <color indexed="81"/>
            <rFont val="Arial"/>
            <family val="2"/>
          </rPr>
          <t xml:space="preserve">(Α, Β,Γ) εμφανίζεται </t>
        </r>
        <r>
          <rPr>
            <b/>
            <sz val="11"/>
            <color indexed="81"/>
            <rFont val="Arial"/>
            <family val="2"/>
          </rPr>
          <t>αυτόματα.</t>
        </r>
      </text>
    </comment>
    <comment ref="A8" authorId="0" shapeId="0" xr:uid="{00000000-0006-0000-0700-000002000000}">
      <text>
        <r>
          <rPr>
            <sz val="11"/>
            <color indexed="81"/>
            <rFont val="Arial"/>
            <family val="2"/>
          </rPr>
          <t xml:space="preserve">Σε περίπτωση που επιθυμείτε να επιστρέψετε στον </t>
        </r>
        <r>
          <rPr>
            <b/>
            <sz val="11"/>
            <color indexed="81"/>
            <rFont val="Arial"/>
            <family val="2"/>
          </rPr>
          <t>κατάλογο περιεχομένου</t>
        </r>
        <r>
          <rPr>
            <sz val="11"/>
            <color indexed="81"/>
            <rFont val="Arial"/>
            <family val="2"/>
          </rPr>
          <t xml:space="preserve"> επιλέξτε τον σύνδεσμο.</t>
        </r>
      </text>
    </comment>
    <comment ref="D10" authorId="0" shapeId="0" xr:uid="{00000000-0006-0000-0700-000003000000}">
      <text>
        <r>
          <rPr>
            <b/>
            <u/>
            <sz val="10"/>
            <color indexed="81"/>
            <rFont val="Tahoma"/>
            <family val="2"/>
          </rPr>
          <t>Βήμα 2:</t>
        </r>
        <r>
          <rPr>
            <b/>
            <sz val="10"/>
            <color indexed="81"/>
            <rFont val="Tahoma"/>
            <family val="2"/>
          </rPr>
          <t xml:space="preserve">
</t>
        </r>
        <r>
          <rPr>
            <sz val="10"/>
            <color indexed="81"/>
            <rFont val="Tahoma"/>
            <family val="2"/>
          </rPr>
          <t xml:space="preserve">Καταχωρίστε το </t>
        </r>
        <r>
          <rPr>
            <b/>
            <sz val="10"/>
            <color indexed="81"/>
            <rFont val="Tahoma"/>
            <family val="2"/>
          </rPr>
          <t xml:space="preserve">συνολικό εμβαδόν γης.
</t>
        </r>
      </text>
    </comment>
    <comment ref="D12" authorId="0" shapeId="0" xr:uid="{00000000-0006-0000-0700-000004000000}">
      <text>
        <r>
          <rPr>
            <b/>
            <u/>
            <sz val="10"/>
            <color indexed="81"/>
            <rFont val="Tahoma"/>
            <family val="2"/>
          </rPr>
          <t xml:space="preserve">Βήμα 3:
</t>
        </r>
        <r>
          <rPr>
            <sz val="10"/>
            <color indexed="81"/>
            <rFont val="Tahoma"/>
            <family val="2"/>
          </rPr>
          <t xml:space="preserve">Επιλέξτε από τη λίστα τιμών την </t>
        </r>
        <r>
          <rPr>
            <b/>
            <sz val="10"/>
            <color indexed="81"/>
            <rFont val="Tahoma"/>
            <family val="2"/>
          </rPr>
          <t xml:space="preserve">κατηγορία </t>
        </r>
        <r>
          <rPr>
            <sz val="10"/>
            <color indexed="81"/>
            <rFont val="Tahoma"/>
            <family val="2"/>
          </rPr>
          <t>της οικοδομής.</t>
        </r>
      </text>
    </comment>
    <comment ref="B16" authorId="0" shapeId="0" xr:uid="{00000000-0006-0000-0700-000005000000}">
      <text>
        <r>
          <rPr>
            <b/>
            <u/>
            <sz val="10"/>
            <color indexed="81"/>
            <rFont val="Tahoma"/>
            <family val="2"/>
          </rPr>
          <t>Βήμα 4:</t>
        </r>
        <r>
          <rPr>
            <b/>
            <sz val="10"/>
            <color indexed="81"/>
            <rFont val="Tahoma"/>
            <family val="2"/>
          </rPr>
          <t xml:space="preserve">
</t>
        </r>
        <r>
          <rPr>
            <sz val="10"/>
            <color indexed="81"/>
            <rFont val="Tahoma"/>
            <family val="2"/>
          </rPr>
          <t xml:space="preserve">Εισάγετε τα </t>
        </r>
        <r>
          <rPr>
            <b/>
            <sz val="10"/>
            <color indexed="81"/>
            <rFont val="Tahoma"/>
            <family val="2"/>
          </rPr>
          <t>εμβαδών</t>
        </r>
        <r>
          <rPr>
            <sz val="10"/>
            <color indexed="81"/>
            <rFont val="Tahoma"/>
            <family val="2"/>
          </rPr>
          <t>, όπου ισχύει.</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OIKIΣΤΙΚΗ ΚΑΙ ΔΗΜΟΣΙΑ ΟΙΚΟΔΟΜΗ'!Ευρώ" description="Connection to the ''OIKIΣΤΙΚΗ ΚΑΙ ΔΗΜΟΣΙΑ ΟΙΚΟΔΟΜΗ'!Ευρώ' query in the workbook." type="5" refreshedVersion="8" background="1" saveData="1">
    <dbPr connection="Provider=Microsoft.Mashup.OleDb.1;Data Source=$Workbook$;Location=&quot;'OIKIΣΤΙΚΗ ΚΑΙ ΔΗΜΟΣΙΑ ΟΙΚΟΔΟΜΗ'!Ευρώ&quot;;Extended Properties=&quot;&quot;" command="SELECT * FROM ['OIKIΣΤΙΚΗ ΚΑΙ ΔΗΜΟΣΙΑ ΟΙΚΟΔΟΜΗ'!Ευρώ]"/>
  </connection>
</connection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<sst xmlns="http://schemas.openxmlformats.org/spreadsheetml/2006/main" count="3042" uniqueCount="1038">
  <si>
    <t>ΕΠΑΡΧΙΑ</t>
  </si>
  <si>
    <t>ΠΕΡΙΟΧΗ</t>
  </si>
  <si>
    <t>ΚΑΤΗΓΟΡΙΑ</t>
  </si>
  <si>
    <t>Λευκωσία</t>
  </si>
  <si>
    <t>Αγία Άννα</t>
  </si>
  <si>
    <t>Γ</t>
  </si>
  <si>
    <t>ΧΩΡΙΟ</t>
  </si>
  <si>
    <t>Λάρνακα</t>
  </si>
  <si>
    <t>Αβδελλερό</t>
  </si>
  <si>
    <t>Αγγλισίδες</t>
  </si>
  <si>
    <t>Β</t>
  </si>
  <si>
    <t>Πάφος</t>
  </si>
  <si>
    <t>Αγία Ειρήνη</t>
  </si>
  <si>
    <t>Αγία Μαρίνα</t>
  </si>
  <si>
    <t>Αγία Μαρίνα Κελοκεδάρων</t>
  </si>
  <si>
    <t>Αγία Μαρίνα Σκυλλούρας</t>
  </si>
  <si>
    <t>Αγία Μαρίνα Χρυσοχούς</t>
  </si>
  <si>
    <t>Αγία Μαρινούδα</t>
  </si>
  <si>
    <t>Αμμόχωστος</t>
  </si>
  <si>
    <t>Αγία Νάπα</t>
  </si>
  <si>
    <t>Α</t>
  </si>
  <si>
    <t>ΔΗΜΟΣ</t>
  </si>
  <si>
    <t>Αγίοι Βαβατσινιάς</t>
  </si>
  <si>
    <t>Αγίοι Ηλιόφωτοι</t>
  </si>
  <si>
    <t>Αγίοι Τριμιθιάς</t>
  </si>
  <si>
    <t>Λεμεσός</t>
  </si>
  <si>
    <t>Άγιος Αθανάσιος</t>
  </si>
  <si>
    <t>Άγιος Αμβρόσιος</t>
  </si>
  <si>
    <t>Άγιος Γεώργιος (Λευκωσία)</t>
  </si>
  <si>
    <t>Άγιος Γεώργιος (Λεμεσός)</t>
  </si>
  <si>
    <t>Άγιος Γεώργιος Πάφου</t>
  </si>
  <si>
    <t>Άγιος Γεώργιος Σολέας</t>
  </si>
  <si>
    <t>Άγιος Δημητριανός</t>
  </si>
  <si>
    <t>Άγιος Δημήτριος</t>
  </si>
  <si>
    <t>Άγιος Δομέτιος</t>
  </si>
  <si>
    <t>Άγιος Επιφάνειος Σολέας</t>
  </si>
  <si>
    <t>Άγιος Επιφάνιος Ορεινής</t>
  </si>
  <si>
    <t>Άγιος Θεόδωρος (Λεμεσός)</t>
  </si>
  <si>
    <t>Άγιος Θεόδωρος Σκαρίνου</t>
  </si>
  <si>
    <t>Άγιος Θεόδωρος Σολέας</t>
  </si>
  <si>
    <t>Άγιος Θεόδωρος Τηλλυρίας</t>
  </si>
  <si>
    <t>Άγιος Θεράπων</t>
  </si>
  <si>
    <t>Άγιος Θωμάς</t>
  </si>
  <si>
    <t>Άγιος Ισίδωρος</t>
  </si>
  <si>
    <t>Άγιος Ιωάννης (Λεμεσός)</t>
  </si>
  <si>
    <t>Άγιος Ιωάννης (Πάφος)</t>
  </si>
  <si>
    <t>Άγιος Ιωάννης Μαλούντας</t>
  </si>
  <si>
    <t>Άγιος Ιωάννης Σελέμανη</t>
  </si>
  <si>
    <t>Άγιος Κωνσταντίνος</t>
  </si>
  <si>
    <t>Άγιος Μάμας</t>
  </si>
  <si>
    <t>Άγιος Νικόλαος Πάφου</t>
  </si>
  <si>
    <t>Άγιος Νικόλαος Σολέας</t>
  </si>
  <si>
    <t>Άγιος Παύλος</t>
  </si>
  <si>
    <t>Άγιος Σωζόμενος</t>
  </si>
  <si>
    <t>Άγιος Τύχωνας</t>
  </si>
  <si>
    <t>Αγλαντζιά</t>
  </si>
  <si>
    <t>Αγρίδια</t>
  </si>
  <si>
    <t>Αγροκηπιά</t>
  </si>
  <si>
    <t>Αγρός</t>
  </si>
  <si>
    <t>Αθηένου</t>
  </si>
  <si>
    <t>Ακάκι</t>
  </si>
  <si>
    <t>Ακαπνού</t>
  </si>
  <si>
    <t>Ακουρσός</t>
  </si>
  <si>
    <t>Ακρούντα</t>
  </si>
  <si>
    <t>Ακρωτήρι</t>
  </si>
  <si>
    <t>Αλαμινός</t>
  </si>
  <si>
    <t>Αλάμπρα</t>
  </si>
  <si>
    <t>Άλασσα</t>
  </si>
  <si>
    <t>Αλεθρικό</t>
  </si>
  <si>
    <t>Αλέκτορα</t>
  </si>
  <si>
    <t>Αλεύκα</t>
  </si>
  <si>
    <t>Αληθινού</t>
  </si>
  <si>
    <t>Άλωνα</t>
  </si>
  <si>
    <t>Αμαργέτη</t>
  </si>
  <si>
    <t>Αμίαντος</t>
  </si>
  <si>
    <t>Ανάγυια</t>
  </si>
  <si>
    <t>Αναδιού</t>
  </si>
  <si>
    <t>Αναλυόντας</t>
  </si>
  <si>
    <t>Αναρίτα</t>
  </si>
  <si>
    <t>Αναφωτία</t>
  </si>
  <si>
    <t>Ανδρολύκου</t>
  </si>
  <si>
    <t>Ανώγυρα</t>
  </si>
  <si>
    <t>Αξύλου</t>
  </si>
  <si>
    <t>Απαισιά</t>
  </si>
  <si>
    <t>Απλάντα</t>
  </si>
  <si>
    <t>Απλίκι</t>
  </si>
  <si>
    <t>Αραδίππου</t>
  </si>
  <si>
    <t>Αρακαπάς</t>
  </si>
  <si>
    <t>Αργάκα</t>
  </si>
  <si>
    <t>Αρεδιού</t>
  </si>
  <si>
    <t>Αρμενοχώρι</t>
  </si>
  <si>
    <t>Αρμίνου</t>
  </si>
  <si>
    <t>Άρμου</t>
  </si>
  <si>
    <t>Άρσος</t>
  </si>
  <si>
    <t>Ασγάτα</t>
  </si>
  <si>
    <t>Ασκάς</t>
  </si>
  <si>
    <t>Ασπρογιά</t>
  </si>
  <si>
    <t>Αστρομερίτης</t>
  </si>
  <si>
    <t>Ασώματος</t>
  </si>
  <si>
    <t>Αυγόρου</t>
  </si>
  <si>
    <t>Αυδήμου</t>
  </si>
  <si>
    <t>Αχέλεια</t>
  </si>
  <si>
    <t>Άχνα</t>
  </si>
  <si>
    <t>Αψιού</t>
  </si>
  <si>
    <t>Βαβατσινιά</t>
  </si>
  <si>
    <t>Βάβλα</t>
  </si>
  <si>
    <t>Βαρίσια</t>
  </si>
  <si>
    <t>Βάσα Κελλακίου</t>
  </si>
  <si>
    <t>Βάσα Κοιλανίου</t>
  </si>
  <si>
    <t>Βίκλα</t>
  </si>
  <si>
    <t>Βουνί</t>
  </si>
  <si>
    <t>Βρέτσια</t>
  </si>
  <si>
    <t>Βροΐσια</t>
  </si>
  <si>
    <t>Βυζακιά</t>
  </si>
  <si>
    <t>Γαλάτα</t>
  </si>
  <si>
    <t>Γαλαταριά</t>
  </si>
  <si>
    <t>Γερακιές</t>
  </si>
  <si>
    <t>Γεράσα</t>
  </si>
  <si>
    <t>Γέρι</t>
  </si>
  <si>
    <t>Γερμασόγεια</t>
  </si>
  <si>
    <t>Γεροβάσα</t>
  </si>
  <si>
    <t>Γεροσκήπου</t>
  </si>
  <si>
    <t>Γιαλιά</t>
  </si>
  <si>
    <t>Γιόλου</t>
  </si>
  <si>
    <t>Γουδί</t>
  </si>
  <si>
    <t>Γούρρι</t>
  </si>
  <si>
    <t>Δάλι</t>
  </si>
  <si>
    <t>Δελίκηπος</t>
  </si>
  <si>
    <t>Δένεια</t>
  </si>
  <si>
    <t>Δερύνεια</t>
  </si>
  <si>
    <t>Διερώνα</t>
  </si>
  <si>
    <t>Δορά</t>
  </si>
  <si>
    <t>Δρομολαξιά-Μενεού</t>
  </si>
  <si>
    <t>Δρούσια</t>
  </si>
  <si>
    <t>Δρύμου</t>
  </si>
  <si>
    <t>Δρυνιά</t>
  </si>
  <si>
    <t>Δύμες</t>
  </si>
  <si>
    <t>Δωρός</t>
  </si>
  <si>
    <t>Έγκωμη Λευκωσίας</t>
  </si>
  <si>
    <t>Ελεδιώ</t>
  </si>
  <si>
    <t>Έμπα</t>
  </si>
  <si>
    <t>Επισκοπειό</t>
  </si>
  <si>
    <t>Επισκοπή Λεμεσού</t>
  </si>
  <si>
    <t>Επισκοπή Πάφου</t>
  </si>
  <si>
    <t>Εργάτες</t>
  </si>
  <si>
    <t>Ερήμη</t>
  </si>
  <si>
    <t>Ευρέτου</t>
  </si>
  <si>
    <t>Ευρύχου</t>
  </si>
  <si>
    <t>Εφταγώνια</t>
  </si>
  <si>
    <t>Ζαχαριά</t>
  </si>
  <si>
    <t>Ζύγι</t>
  </si>
  <si>
    <t>Ζωοπηγή</t>
  </si>
  <si>
    <t>Θελέτρα</t>
  </si>
  <si>
    <t>Ίνια</t>
  </si>
  <si>
    <t>Ιστιντζιόν</t>
  </si>
  <si>
    <t>Κάθηκας</t>
  </si>
  <si>
    <t>Κακοπετριά</t>
  </si>
  <si>
    <t>Καλαβασός</t>
  </si>
  <si>
    <t>Καλλέπια</t>
  </si>
  <si>
    <t>Καλλιάνα</t>
  </si>
  <si>
    <t>Καλό Χωριό Καπούτη</t>
  </si>
  <si>
    <t>Καλό Χωριό Λάρνακας</t>
  </si>
  <si>
    <t>Καλό Χωριό Ορεινής</t>
  </si>
  <si>
    <t>Καλό Χωριό Σολέας</t>
  </si>
  <si>
    <t>Καλοπαναγιώτης</t>
  </si>
  <si>
    <t>Καμινάρια</t>
  </si>
  <si>
    <t>Καμπί</t>
  </si>
  <si>
    <t>Καμπιά</t>
  </si>
  <si>
    <t>Κάμπος</t>
  </si>
  <si>
    <t>Καννάβια</t>
  </si>
  <si>
    <t>Κανναβιού</t>
  </si>
  <si>
    <t>Καντού</t>
  </si>
  <si>
    <t>Καπέδες</t>
  </si>
  <si>
    <t>Καπηλειό</t>
  </si>
  <si>
    <t>Καραμούλληδες</t>
  </si>
  <si>
    <t>Καταλυόντας</t>
  </si>
  <si>
    <t>Κατύδατα</t>
  </si>
  <si>
    <t>Κάτω Ακουρδάλια</t>
  </si>
  <si>
    <t>Κάτω Αρόδες</t>
  </si>
  <si>
    <t>Κάτω Δευτερά</t>
  </si>
  <si>
    <t>Κάτω Δρυς</t>
  </si>
  <si>
    <t>Κάτω Κουτραφάς</t>
  </si>
  <si>
    <t>Κάτω Κυβίδες</t>
  </si>
  <si>
    <t>Κάτω Λεύκαρα</t>
  </si>
  <si>
    <t>Κάτω Μονή</t>
  </si>
  <si>
    <t>Κάτω Μύλος</t>
  </si>
  <si>
    <t>Κάτω Πλάτρες</t>
  </si>
  <si>
    <t>Κάτω Πολεμίδια</t>
  </si>
  <si>
    <t>Κάτω Πύργος</t>
  </si>
  <si>
    <t>Κέδαρες</t>
  </si>
  <si>
    <t>Κελλάκι</t>
  </si>
  <si>
    <t>Κελλιά</t>
  </si>
  <si>
    <t>Κελοκέδαρα</t>
  </si>
  <si>
    <t>Κιβισίλι</t>
  </si>
  <si>
    <t>Κιδάσι</t>
  </si>
  <si>
    <t>Κινούσα</t>
  </si>
  <si>
    <t>Κισσόνεργα</t>
  </si>
  <si>
    <t>Κισσούσα</t>
  </si>
  <si>
    <t>Κίτι</t>
  </si>
  <si>
    <t>Κλαυδιά</t>
  </si>
  <si>
    <t>Κλήρου</t>
  </si>
  <si>
    <t>Κλωνάρι</t>
  </si>
  <si>
    <t>Κοιλάνι</t>
  </si>
  <si>
    <t>Κοίλη</t>
  </si>
  <si>
    <t>Κοιλίνια</t>
  </si>
  <si>
    <t>Κοκκινοτριμιθιά</t>
  </si>
  <si>
    <t>Κολόσσι</t>
  </si>
  <si>
    <t>Κονιά</t>
  </si>
  <si>
    <t>Κοράκου</t>
  </si>
  <si>
    <t>Κόρνος</t>
  </si>
  <si>
    <t>Κορφή</t>
  </si>
  <si>
    <t>Κόσιη</t>
  </si>
  <si>
    <t>Κοτσιάτης</t>
  </si>
  <si>
    <t>Κουκά</t>
  </si>
  <si>
    <t>Κούκλια</t>
  </si>
  <si>
    <t>Κούρτακα</t>
  </si>
  <si>
    <t>Κοφίνου</t>
  </si>
  <si>
    <t>Κρήτου</t>
  </si>
  <si>
    <t>Κρήτου Μαρόττου</t>
  </si>
  <si>
    <t>Κυπερούντα</t>
  </si>
  <si>
    <t>Λάγια</t>
  </si>
  <si>
    <t>Λαγουδερά</t>
  </si>
  <si>
    <t>Λαζανιά</t>
  </si>
  <si>
    <t>Λακατάμια</t>
  </si>
  <si>
    <t>Λάνια</t>
  </si>
  <si>
    <t>Λαπηθιού</t>
  </si>
  <si>
    <t>ΛΑΡΝΑΚΑ</t>
  </si>
  <si>
    <t>Λάσα</t>
  </si>
  <si>
    <t>Λατσιά</t>
  </si>
  <si>
    <t>Λειβάδι</t>
  </si>
  <si>
    <t>ΛΕΜΕΣΟΣ</t>
  </si>
  <si>
    <t>Λέμπα</t>
  </si>
  <si>
    <t>Λεμύθου</t>
  </si>
  <si>
    <t>Λεμώνα</t>
  </si>
  <si>
    <t>Λετύμπου</t>
  </si>
  <si>
    <t>ΛΕΥΚΩΣΙΑ</t>
  </si>
  <si>
    <t>Λιβάδια</t>
  </si>
  <si>
    <t>Λιβάδια Λευκωσίας</t>
  </si>
  <si>
    <t>Λιμνάτης</t>
  </si>
  <si>
    <t>Λινού</t>
  </si>
  <si>
    <t>Λιοπέτρι</t>
  </si>
  <si>
    <t>Λουβαράς</t>
  </si>
  <si>
    <t>Λουκρούνου</t>
  </si>
  <si>
    <t>Λόφου</t>
  </si>
  <si>
    <t>Λυθροδόντας</t>
  </si>
  <si>
    <t>Λύμπια</t>
  </si>
  <si>
    <t>Λυσός</t>
  </si>
  <si>
    <t>Μαζωτός</t>
  </si>
  <si>
    <t>Μαθηκολώνη</t>
  </si>
  <si>
    <t>Μαθιάτης</t>
  </si>
  <si>
    <t>Μακούντα</t>
  </si>
  <si>
    <t>Μαλλιά</t>
  </si>
  <si>
    <t>Μαλούντα</t>
  </si>
  <si>
    <t>Μάμμαρι</t>
  </si>
  <si>
    <t>Μαμούνταλι</t>
  </si>
  <si>
    <t>Μαμώνια</t>
  </si>
  <si>
    <t>Μανδριά Λεμεσού</t>
  </si>
  <si>
    <t>Μαντριά</t>
  </si>
  <si>
    <t>Μαραθούντα</t>
  </si>
  <si>
    <t>Μαρί</t>
  </si>
  <si>
    <t>Μαρκί</t>
  </si>
  <si>
    <t>Μάρωνας</t>
  </si>
  <si>
    <t>Μαρώνι</t>
  </si>
  <si>
    <t>Μελάδια</t>
  </si>
  <si>
    <t>Μελάνδρα</t>
  </si>
  <si>
    <t>Μελίνη</t>
  </si>
  <si>
    <t>Μενόγια</t>
  </si>
  <si>
    <t>Μένοικο</t>
  </si>
  <si>
    <t>Μέσα Γειτονιά</t>
  </si>
  <si>
    <t>Μέσα Χωριό</t>
  </si>
  <si>
    <t>Μέσανα</t>
  </si>
  <si>
    <t>Μεσόγη</t>
  </si>
  <si>
    <t>Μηλιά</t>
  </si>
  <si>
    <t>Μηλικούρι</t>
  </si>
  <si>
    <t>Μηλιού</t>
  </si>
  <si>
    <t>Μιτσερό</t>
  </si>
  <si>
    <t>Μονάγρι</t>
  </si>
  <si>
    <t>Μοναγρούλλι (εντός ορίων- νότια αυτοκινητόδρομου Λ/σιας)</t>
  </si>
  <si>
    <t>Μοναγρούλλι (εντός του χωριού)</t>
  </si>
  <si>
    <t>Μονή (εντός ορίων- νότια αυτοκινητόδρομου Λ/σιας)</t>
  </si>
  <si>
    <t>Μονή (εντός του χωριού)</t>
  </si>
  <si>
    <t>Μονιάτης</t>
  </si>
  <si>
    <t>Μοσφιλωτή</t>
  </si>
  <si>
    <t>Μούσερε</t>
  </si>
  <si>
    <t>Μουτουλλάς</t>
  </si>
  <si>
    <t>Μουτταγιάκα</t>
  </si>
  <si>
    <t>Νατά</t>
  </si>
  <si>
    <t>Νέα Δήμματα</t>
  </si>
  <si>
    <t>Νέο Χωριό</t>
  </si>
  <si>
    <t>Νήσου</t>
  </si>
  <si>
    <t>Νικητάρι</t>
  </si>
  <si>
    <t>Νικόκλεια</t>
  </si>
  <si>
    <t>Ξυλιάτος</t>
  </si>
  <si>
    <t>Ξυλοτύμπου</t>
  </si>
  <si>
    <t>Ξυλοφάγου</t>
  </si>
  <si>
    <t>Οδού</t>
  </si>
  <si>
    <t>Οίκος</t>
  </si>
  <si>
    <t>Όμοδος</t>
  </si>
  <si>
    <t>Ορά</t>
  </si>
  <si>
    <t>Ορμήδεια</t>
  </si>
  <si>
    <t>Ορόκλινη</t>
  </si>
  <si>
    <t>Ορούντα</t>
  </si>
  <si>
    <t>Παλαιομέτοχο</t>
  </si>
  <si>
    <t>Παλαιόμυλος</t>
  </si>
  <si>
    <t>Παλαιοχώρι</t>
  </si>
  <si>
    <t>Παλαιχώρι</t>
  </si>
  <si>
    <t>Παλώδια</t>
  </si>
  <si>
    <t>Πάνω Ακουρδάλια</t>
  </si>
  <si>
    <t>Πάνω Αρόδες</t>
  </si>
  <si>
    <t>Πάνω Αρχιμανδρίτα</t>
  </si>
  <si>
    <t>Πάνω Δευτερά</t>
  </si>
  <si>
    <t>Πάνω Κουτραφάς</t>
  </si>
  <si>
    <t>Πάνω Κυβίδες</t>
  </si>
  <si>
    <t>Πάνω Λεύκαρα</t>
  </si>
  <si>
    <t>Πάνω Παναγιά</t>
  </si>
  <si>
    <t>Πάνω Πλάτρες</t>
  </si>
  <si>
    <t>Πάνω Πολεμίδια</t>
  </si>
  <si>
    <t>Πάνω Πύργος</t>
  </si>
  <si>
    <t>Παραλίμνι</t>
  </si>
  <si>
    <t>Παραμάλι</t>
  </si>
  <si>
    <t>Παραμύθα</t>
  </si>
  <si>
    <t>Παρεκκλησιά (εντός ορίων- νότια αυτοκινητόδρομου Λ/σιας)</t>
  </si>
  <si>
    <t>Παρεκκλησιά (εντός του χωριού)</t>
  </si>
  <si>
    <t>ΠΑΦΟΣ</t>
  </si>
  <si>
    <t>Πάχνα</t>
  </si>
  <si>
    <t>Παχύαμμος</t>
  </si>
  <si>
    <t>Πέγεια</t>
  </si>
  <si>
    <t>Πεδουλάς</t>
  </si>
  <si>
    <t>Πελαθούσα</t>
  </si>
  <si>
    <t>Πελένδρι</t>
  </si>
  <si>
    <t>Πεντάκωμο (εντός ορίων- νότια αυτοκινητόδρομου Λ/σιας)</t>
  </si>
  <si>
    <t>Πεντάκωμο (εντός του χωριού)</t>
  </si>
  <si>
    <t>Πενταλιά</t>
  </si>
  <si>
    <t>Πέρα Ορεινής</t>
  </si>
  <si>
    <t>Πέρα Πεδί</t>
  </si>
  <si>
    <t>Πέρα Χωριό (Νήσου)</t>
  </si>
  <si>
    <t>Περβόλια</t>
  </si>
  <si>
    <t>Περιστερώνα</t>
  </si>
  <si>
    <t>Περιστερώνα Χρυσοχούς</t>
  </si>
  <si>
    <t>Πετροφάνι</t>
  </si>
  <si>
    <t>Πηγαίνια</t>
  </si>
  <si>
    <t>Πισσούρι</t>
  </si>
  <si>
    <t>Πιταρκού</t>
  </si>
  <si>
    <t>Πλατανίσκια</t>
  </si>
  <si>
    <t>Πλατανιστάσα</t>
  </si>
  <si>
    <t>Πολέμι</t>
  </si>
  <si>
    <t>Πόλη Χρυσοχούς</t>
  </si>
  <si>
    <t>Πολιτικό</t>
  </si>
  <si>
    <t>Πολύστυπος</t>
  </si>
  <si>
    <t>Ποτάμι</t>
  </si>
  <si>
    <t>Ποταμιά</t>
  </si>
  <si>
    <t>Ποταμιού</t>
  </si>
  <si>
    <t>Ποταμίτισσα</t>
  </si>
  <si>
    <t>Πραιτώρι</t>
  </si>
  <si>
    <t>Πραστειό (Αυδήμου)</t>
  </si>
  <si>
    <t>Πραστειό (Κελλακίου)</t>
  </si>
  <si>
    <t>Πραστειό Κελοκεδάρων</t>
  </si>
  <si>
    <t>Πρόδρομος</t>
  </si>
  <si>
    <t>Πύλα</t>
  </si>
  <si>
    <t>Πύργα</t>
  </si>
  <si>
    <t>Πύργος (εντός ορίων- νότια αυτοκινητόδρομου Λ/σιας)</t>
  </si>
  <si>
    <t>Πύργος (εντός του χωριού)</t>
  </si>
  <si>
    <t>Πωμός</t>
  </si>
  <si>
    <t>Σαλαμιού</t>
  </si>
  <si>
    <t>Σανίδα</t>
  </si>
  <si>
    <t>Σαραμά</t>
  </si>
  <si>
    <t>Σαράντι</t>
  </si>
  <si>
    <t>Σελλάιν τ’ Άππη</t>
  </si>
  <si>
    <t>Σιά</t>
  </si>
  <si>
    <t>Σίμου</t>
  </si>
  <si>
    <t>Σινά Όρος</t>
  </si>
  <si>
    <t>Σκαρίνου</t>
  </si>
  <si>
    <t>Σκούλλι</t>
  </si>
  <si>
    <t>Σκουριώτισσα</t>
  </si>
  <si>
    <t>Σούνι</t>
  </si>
  <si>
    <t>Σουσκιού</t>
  </si>
  <si>
    <t>Σοφτάδες</t>
  </si>
  <si>
    <t>Σπήλια</t>
  </si>
  <si>
    <t>Σπιτάλι</t>
  </si>
  <si>
    <t>Στάτος</t>
  </si>
  <si>
    <t>Σταυροκόννου</t>
  </si>
  <si>
    <t>Στενή</t>
  </si>
  <si>
    <t>Στρόβολος</t>
  </si>
  <si>
    <t>Στρουμπί</t>
  </si>
  <si>
    <t>Συκόπετρα</t>
  </si>
  <si>
    <t>Συλίκου</t>
  </si>
  <si>
    <t>Τάλα</t>
  </si>
  <si>
    <t>Τεμπριά</t>
  </si>
  <si>
    <t>Τέρρα</t>
  </si>
  <si>
    <t>Τερσεφάνου</t>
  </si>
  <si>
    <t>Τίμη</t>
  </si>
  <si>
    <t>Τόχνη</t>
  </si>
  <si>
    <t>Τραχυπέδουλα</t>
  </si>
  <si>
    <t>Τραχώνι</t>
  </si>
  <si>
    <t>Τρεις Ελιές</t>
  </si>
  <si>
    <t>Τρεμιθούσα</t>
  </si>
  <si>
    <t>Τριμιθούσα</t>
  </si>
  <si>
    <t>Τριμίκλινη</t>
  </si>
  <si>
    <t>Τρούλλοι</t>
  </si>
  <si>
    <t>Τσάδα</t>
  </si>
  <si>
    <t>Τσακκίστρα</t>
  </si>
  <si>
    <t>Τσέρι</t>
  </si>
  <si>
    <t>Τσερκέζ Τσιφτλίκ</t>
  </si>
  <si>
    <t>Ύψωνας</t>
  </si>
  <si>
    <t>Φάλια</t>
  </si>
  <si>
    <t>Φαρμακάς</t>
  </si>
  <si>
    <t>Φασλί</t>
  </si>
  <si>
    <t>Φασούλα</t>
  </si>
  <si>
    <t>Φασούλα Κελοκεδάρων</t>
  </si>
  <si>
    <t>Φιλούσα Κελοκεδάρων</t>
  </si>
  <si>
    <t>Φιλούσα Χρυσοχούς</t>
  </si>
  <si>
    <t>Φλάσου</t>
  </si>
  <si>
    <t>Φοινί</t>
  </si>
  <si>
    <t>Φοινικάρια</t>
  </si>
  <si>
    <t>Φοίνικας</t>
  </si>
  <si>
    <t>Φοίτη</t>
  </si>
  <si>
    <t>Φρέναρος</t>
  </si>
  <si>
    <t>Φτερικούδι</t>
  </si>
  <si>
    <t>Φυκάρδου</t>
  </si>
  <si>
    <t>Χανδριά</t>
  </si>
  <si>
    <t>Χλώρακα</t>
  </si>
  <si>
    <t>Χοιροκοιτία</t>
  </si>
  <si>
    <t>Χολέτρια</t>
  </si>
  <si>
    <t>Χόλη</t>
  </si>
  <si>
    <t>Χούλου</t>
  </si>
  <si>
    <t>Χρυσοχού</t>
  </si>
  <si>
    <t>Ψάθι</t>
  </si>
  <si>
    <t>Ψεματισμένος</t>
  </si>
  <si>
    <t>Ψευδάς</t>
  </si>
  <si>
    <t>Ψημολόφου</t>
  </si>
  <si>
    <t>ΠΕΡΙΓΡΑΦΗ</t>
  </si>
  <si>
    <t>Ελάχιστα Ποσά</t>
  </si>
  <si>
    <t>Α. Εργασίες (κατασκευή τοίχου, αναχώματος, περιτειχίσματος, περιφράγματος ή άλλων κατασκευών που περικλείουν γη, ή για άλλες κατασκευές (όπως ακάλυπτες βεράντες, χώροι στάθμευσης, μονάδες κλπ.):</t>
  </si>
  <si>
    <t>1. ΠΕΡΙΦΡΑΞΗ</t>
  </si>
  <si>
    <t>m</t>
  </si>
  <si>
    <t>-</t>
  </si>
  <si>
    <t>τεμάχιο</t>
  </si>
  <si>
    <t xml:space="preserve"> (i). Τοίχος Αντιστήριξης μέχρι 2,00 μ. ύψος</t>
  </si>
  <si>
    <t xml:space="preserve"> (ii). Τοίχος Αντιστήριξης μέχρι 4,00 μ. ύψος</t>
  </si>
  <si>
    <t xml:space="preserve"> (i). Ακάλυπτη Βεράντα</t>
  </si>
  <si>
    <r>
      <rPr>
        <sz val="11"/>
        <color theme="1"/>
        <rFont val="Arial"/>
        <family val="2"/>
        <charset val="161"/>
      </rPr>
      <t>m</t>
    </r>
    <r>
      <rPr>
        <vertAlign val="superscript"/>
        <sz val="11"/>
        <color theme="1"/>
        <rFont val="Arial"/>
        <family val="2"/>
        <charset val="161"/>
      </rPr>
      <t>2</t>
    </r>
  </si>
  <si>
    <t xml:space="preserve"> (i). Βαθμίδες (σκαλιά)</t>
  </si>
  <si>
    <t xml:space="preserve"> (i). Τσιμέντωμα</t>
  </si>
  <si>
    <t xml:space="preserve"> (i). Πέργολα</t>
  </si>
  <si>
    <t xml:space="preserve"> (ii). Κιόσκι</t>
  </si>
  <si>
    <t xml:space="preserve"> (i).  Ψησταριά</t>
  </si>
  <si>
    <t xml:space="preserve"> (i).  Σκυβαλαποθήκη</t>
  </si>
  <si>
    <t xml:space="preserve"> (i). Μεταλλική Σκάλα ύψους 3,00 μ</t>
  </si>
  <si>
    <t xml:space="preserve"> (i). Συντριβάνι</t>
  </si>
  <si>
    <t>τεμ @ €</t>
  </si>
  <si>
    <r>
      <rPr>
        <sz val="11"/>
        <color theme="1"/>
        <rFont val="Arial"/>
        <family val="2"/>
        <charset val="161"/>
      </rPr>
      <t>m</t>
    </r>
    <r>
      <rPr>
        <vertAlign val="superscript"/>
        <sz val="11"/>
        <color theme="1"/>
        <rFont val="Arial"/>
        <family val="2"/>
        <charset val="161"/>
      </rPr>
      <t>3</t>
    </r>
    <r>
      <rPr>
        <sz val="11"/>
        <color theme="1"/>
        <rFont val="Arial"/>
        <family val="2"/>
        <charset val="161"/>
      </rPr>
      <t xml:space="preserve"> @ €</t>
    </r>
  </si>
  <si>
    <t xml:space="preserve"> (i). Αυλή</t>
  </si>
  <si>
    <t xml:space="preserve"> (ii). Κήπος</t>
  </si>
  <si>
    <t xml:space="preserve"> (iii). Ανθώνες</t>
  </si>
  <si>
    <r>
      <rPr>
        <sz val="11"/>
        <color theme="1"/>
        <rFont val="Arial"/>
        <family val="2"/>
        <charset val="161"/>
      </rPr>
      <t>m</t>
    </r>
    <r>
      <rPr>
        <vertAlign val="superscript"/>
        <sz val="11"/>
        <color theme="1"/>
        <rFont val="Arial"/>
        <family val="2"/>
        <charset val="161"/>
      </rPr>
      <t>2</t>
    </r>
    <r>
      <rPr>
        <sz val="11"/>
        <color theme="1"/>
        <rFont val="Arial"/>
        <family val="2"/>
        <charset val="161"/>
      </rPr>
      <t xml:space="preserve"> @ €</t>
    </r>
  </si>
  <si>
    <t>Περιοχή:</t>
  </si>
  <si>
    <t>Επαρχία:</t>
  </si>
  <si>
    <t>Κατηγορία:</t>
  </si>
  <si>
    <t>Αναλυτικά Ποσά (€)</t>
  </si>
  <si>
    <t>Σύνολο (€):</t>
  </si>
  <si>
    <t>ΠΕΡΙΓΡΑΦΗ ΕΡΓΑΣΙΑΣ</t>
  </si>
  <si>
    <t>Ποσότητα</t>
  </si>
  <si>
    <t>Τιμή Μονάδος</t>
  </si>
  <si>
    <t>Δαπάνη</t>
  </si>
  <si>
    <t>1. Περίφραξη</t>
  </si>
  <si>
    <r>
      <rPr>
        <i/>
        <u/>
        <sz val="9"/>
        <rFont val="Arial"/>
        <family val="2"/>
        <charset val="161"/>
      </rPr>
      <t>Σημείωση:</t>
    </r>
    <r>
      <rPr>
        <i/>
        <sz val="9"/>
        <rFont val="Arial"/>
        <family val="2"/>
        <charset val="161"/>
      </rPr>
      <t xml:space="preserve"> Το ελάχιστο δικαίωμα είναι €51,26. Σε περίπτωση μικρότερου ποσού κατά τον υπολογισμό, υιοθετείται το ελάχιστο δικαίωμα.</t>
    </r>
  </si>
  <si>
    <t>ΣΥΝΟΛΟ Γ.</t>
  </si>
  <si>
    <t>Τελικό Πληρωτέο Ποσό Δικαιωμάτων:</t>
  </si>
  <si>
    <t>Σημειώσεις:</t>
  </si>
  <si>
    <t>ΣΥΝΟΛΟ Β.</t>
  </si>
  <si>
    <t>Διαλέξετε περιοχή από τη λίστα..</t>
  </si>
  <si>
    <t xml:space="preserve"> (i). Ράμπα/Πλακόστρωτο</t>
  </si>
  <si>
    <r>
      <t>(i). Εμβαδόν μεταξύ 1-200 m</t>
    </r>
    <r>
      <rPr>
        <vertAlign val="superscript"/>
        <sz val="11"/>
        <rFont val="Arial"/>
        <family val="2"/>
        <charset val="161"/>
      </rPr>
      <t>2</t>
    </r>
    <r>
      <rPr>
        <sz val="11"/>
        <rFont val="Arial"/>
        <family val="2"/>
        <charset val="161"/>
      </rPr>
      <t>: Κατηγορία Α</t>
    </r>
  </si>
  <si>
    <r>
      <t>(i). Εμβαδόν μεταξύ 1-200 m</t>
    </r>
    <r>
      <rPr>
        <vertAlign val="superscript"/>
        <sz val="11"/>
        <rFont val="Arial"/>
        <family val="2"/>
        <charset val="161"/>
      </rPr>
      <t>2</t>
    </r>
    <r>
      <rPr>
        <sz val="11"/>
        <rFont val="Arial"/>
        <family val="2"/>
        <charset val="161"/>
      </rPr>
      <t>: Κατηγορία Β</t>
    </r>
  </si>
  <si>
    <r>
      <t xml:space="preserve">(ii). </t>
    </r>
    <r>
      <rPr>
        <u/>
        <sz val="11"/>
        <rFont val="Arial"/>
        <family val="2"/>
        <charset val="161"/>
      </rPr>
      <t>Πρόσθετο</t>
    </r>
    <r>
      <rPr>
        <sz val="11"/>
        <rFont val="Arial"/>
        <family val="2"/>
        <charset val="161"/>
      </rPr>
      <t xml:space="preserve"> εμβαδόν μεταξύ 201-300 m</t>
    </r>
    <r>
      <rPr>
        <vertAlign val="superscript"/>
        <sz val="11"/>
        <rFont val="Arial"/>
        <family val="2"/>
        <charset val="161"/>
      </rPr>
      <t>2</t>
    </r>
    <r>
      <rPr>
        <sz val="11"/>
        <rFont val="Arial"/>
        <family val="2"/>
        <charset val="161"/>
      </rPr>
      <t>: Κατηγορία Α</t>
    </r>
  </si>
  <si>
    <r>
      <t xml:space="preserve">(ii). </t>
    </r>
    <r>
      <rPr>
        <u/>
        <sz val="11"/>
        <rFont val="Arial"/>
        <family val="2"/>
        <charset val="161"/>
      </rPr>
      <t>Πρόσθετο</t>
    </r>
    <r>
      <rPr>
        <sz val="11"/>
        <rFont val="Arial"/>
        <family val="2"/>
        <charset val="161"/>
      </rPr>
      <t xml:space="preserve"> εμβαδόν μεταξύ 201-300 m</t>
    </r>
    <r>
      <rPr>
        <vertAlign val="superscript"/>
        <sz val="11"/>
        <rFont val="Arial"/>
        <family val="2"/>
        <charset val="161"/>
      </rPr>
      <t>2</t>
    </r>
    <r>
      <rPr>
        <sz val="11"/>
        <rFont val="Arial"/>
        <family val="2"/>
        <charset val="161"/>
      </rPr>
      <t>: Κατηγορία Β</t>
    </r>
  </si>
  <si>
    <r>
      <t xml:space="preserve">(ii). </t>
    </r>
    <r>
      <rPr>
        <u/>
        <sz val="11"/>
        <rFont val="Arial"/>
        <family val="2"/>
        <charset val="161"/>
      </rPr>
      <t>Πρόσθετο</t>
    </r>
    <r>
      <rPr>
        <sz val="11"/>
        <rFont val="Arial"/>
        <family val="2"/>
        <charset val="161"/>
      </rPr>
      <t xml:space="preserve"> εμβαδόν μεταξύ 201-300 m</t>
    </r>
    <r>
      <rPr>
        <vertAlign val="superscript"/>
        <sz val="11"/>
        <rFont val="Arial"/>
        <family val="2"/>
        <charset val="161"/>
      </rPr>
      <t>2</t>
    </r>
    <r>
      <rPr>
        <sz val="11"/>
        <rFont val="Arial"/>
        <family val="2"/>
        <charset val="161"/>
      </rPr>
      <t>: Κατηγορία Γ</t>
    </r>
  </si>
  <si>
    <r>
      <t xml:space="preserve">(iii). </t>
    </r>
    <r>
      <rPr>
        <u/>
        <sz val="11"/>
        <rFont val="Arial"/>
        <family val="2"/>
        <charset val="161"/>
      </rPr>
      <t>Πρόσθετο</t>
    </r>
    <r>
      <rPr>
        <sz val="11"/>
        <rFont val="Arial"/>
        <family val="2"/>
        <charset val="161"/>
      </rPr>
      <t xml:space="preserve"> εμβαδόν μεταξύ 301-400 m</t>
    </r>
    <r>
      <rPr>
        <vertAlign val="superscript"/>
        <sz val="11"/>
        <rFont val="Arial"/>
        <family val="2"/>
        <charset val="161"/>
      </rPr>
      <t>2</t>
    </r>
    <r>
      <rPr>
        <sz val="11"/>
        <rFont val="Arial"/>
        <family val="2"/>
        <charset val="161"/>
      </rPr>
      <t>: Κατηγορία Α</t>
    </r>
  </si>
  <si>
    <r>
      <t xml:space="preserve">(iii). </t>
    </r>
    <r>
      <rPr>
        <u/>
        <sz val="11"/>
        <rFont val="Arial"/>
        <family val="2"/>
        <charset val="161"/>
      </rPr>
      <t>Πρόσθετο</t>
    </r>
    <r>
      <rPr>
        <sz val="11"/>
        <rFont val="Arial"/>
        <family val="2"/>
        <charset val="161"/>
      </rPr>
      <t xml:space="preserve"> εμβαδόν μεταξύ 301-400 m</t>
    </r>
    <r>
      <rPr>
        <vertAlign val="superscript"/>
        <sz val="11"/>
        <rFont val="Arial"/>
        <family val="2"/>
        <charset val="161"/>
      </rPr>
      <t>2</t>
    </r>
    <r>
      <rPr>
        <sz val="11"/>
        <rFont val="Arial"/>
        <family val="2"/>
        <charset val="161"/>
      </rPr>
      <t>: Κατηγορία Β</t>
    </r>
  </si>
  <si>
    <r>
      <t xml:space="preserve">(iii). </t>
    </r>
    <r>
      <rPr>
        <u/>
        <sz val="11"/>
        <rFont val="Arial"/>
        <family val="2"/>
        <charset val="161"/>
      </rPr>
      <t>Πρόσθετο</t>
    </r>
    <r>
      <rPr>
        <sz val="11"/>
        <rFont val="Arial"/>
        <family val="2"/>
        <charset val="161"/>
      </rPr>
      <t xml:space="preserve"> εμβαδόν μεταξύ 301-400 m</t>
    </r>
    <r>
      <rPr>
        <vertAlign val="superscript"/>
        <sz val="11"/>
        <rFont val="Arial"/>
        <family val="2"/>
        <charset val="161"/>
      </rPr>
      <t>2</t>
    </r>
    <r>
      <rPr>
        <sz val="11"/>
        <rFont val="Arial"/>
        <family val="2"/>
        <charset val="161"/>
      </rPr>
      <t>: Κατηγορία Γ</t>
    </r>
  </si>
  <si>
    <r>
      <t xml:space="preserve">(v). </t>
    </r>
    <r>
      <rPr>
        <u/>
        <sz val="11"/>
        <rFont val="Arial"/>
        <family val="2"/>
        <charset val="161"/>
      </rPr>
      <t>Πρόσθετο</t>
    </r>
    <r>
      <rPr>
        <sz val="11"/>
        <rFont val="Arial"/>
        <family val="2"/>
        <charset val="161"/>
      </rPr>
      <t xml:space="preserve"> εμβαδόν πέραν των 600 m</t>
    </r>
    <r>
      <rPr>
        <vertAlign val="superscript"/>
        <sz val="11"/>
        <rFont val="Arial"/>
        <family val="2"/>
        <charset val="161"/>
      </rPr>
      <t>2</t>
    </r>
    <r>
      <rPr>
        <sz val="11"/>
        <rFont val="Arial"/>
        <family val="2"/>
        <charset val="161"/>
      </rPr>
      <t>: Κατηγορία Α</t>
    </r>
  </si>
  <si>
    <r>
      <t xml:space="preserve">(v). </t>
    </r>
    <r>
      <rPr>
        <u/>
        <sz val="11"/>
        <rFont val="Arial"/>
        <family val="2"/>
        <charset val="161"/>
      </rPr>
      <t>Πρόσθετο</t>
    </r>
    <r>
      <rPr>
        <sz val="11"/>
        <rFont val="Arial"/>
        <family val="2"/>
        <charset val="161"/>
      </rPr>
      <t xml:space="preserve"> εμβαδόν πέραν των 600 m</t>
    </r>
    <r>
      <rPr>
        <vertAlign val="superscript"/>
        <sz val="11"/>
        <rFont val="Arial"/>
        <family val="2"/>
        <charset val="161"/>
      </rPr>
      <t>2</t>
    </r>
    <r>
      <rPr>
        <sz val="11"/>
        <rFont val="Arial"/>
        <family val="2"/>
        <charset val="161"/>
      </rPr>
      <t>: Κατηγορία Β</t>
    </r>
  </si>
  <si>
    <r>
      <t xml:space="preserve">(v). </t>
    </r>
    <r>
      <rPr>
        <u/>
        <sz val="11"/>
        <rFont val="Arial"/>
        <family val="2"/>
        <charset val="161"/>
      </rPr>
      <t>Πρόσθετο</t>
    </r>
    <r>
      <rPr>
        <sz val="11"/>
        <rFont val="Arial"/>
        <family val="2"/>
        <charset val="161"/>
      </rPr>
      <t xml:space="preserve"> εμβαδόν πέραν των 600 m</t>
    </r>
    <r>
      <rPr>
        <vertAlign val="superscript"/>
        <sz val="11"/>
        <rFont val="Arial"/>
        <family val="2"/>
        <charset val="161"/>
      </rPr>
      <t>2</t>
    </r>
    <r>
      <rPr>
        <sz val="11"/>
        <rFont val="Arial"/>
        <family val="2"/>
        <charset val="161"/>
      </rPr>
      <t>: Κατηγορία Γ</t>
    </r>
  </si>
  <si>
    <r>
      <t>(i). Εμβαδόν  μεταξύ 1-200 m</t>
    </r>
    <r>
      <rPr>
        <vertAlign val="superscript"/>
        <sz val="11"/>
        <rFont val="Arial"/>
        <family val="2"/>
        <charset val="161"/>
      </rPr>
      <t>2</t>
    </r>
    <r>
      <rPr>
        <sz val="11"/>
        <rFont val="Arial"/>
        <family val="2"/>
        <charset val="161"/>
      </rPr>
      <t>: Κατηγορία Γ</t>
    </r>
  </si>
  <si>
    <t xml:space="preserve"> (i). Υποσταθμός ΑΗΚ</t>
  </si>
  <si>
    <t xml:space="preserve"> (i). Ιδιωτικός Ανελκυστήρας</t>
  </si>
  <si>
    <t xml:space="preserve"> (ii). Ιδιωτικών Κατοικιών (Αναπηρικός)</t>
  </si>
  <si>
    <t>Δ. Υποσταθμός ΑΗΚ</t>
  </si>
  <si>
    <t>ΣΥΝΟΛΟ Δ.</t>
  </si>
  <si>
    <t xml:space="preserve"> (i). Συρματόπλεγμα (με σιδεροσύνδεση) μέχρι 1.20 μ. ύψος</t>
  </si>
  <si>
    <t>ΣΤ. Για ανέγερση ή επανοικοδόμηση οικιακής ή δημόσιας οικοδομής</t>
  </si>
  <si>
    <t xml:space="preserve">Β. Προσθήκες σε οικιακή ή δημοσιά οικοδομή εμβαδού συμπεριλαμβανομένου της υφιστάμενης οικοδομής. Αφορά περιπτώσεις που το εμβαδόν της προσθήκης ΔΕΝ υπερβαίνει το υφιστάμενο εμβαδόν. </t>
  </si>
  <si>
    <r>
      <t>Σημείωση:</t>
    </r>
    <r>
      <rPr>
        <i/>
        <sz val="9"/>
        <rFont val="Arial"/>
        <family val="2"/>
        <charset val="161"/>
      </rPr>
      <t xml:space="preserve"> Το ελάχιστο δικαίωμα είναι €51,26. Σε περίπτωση μικρότερου ποσού κατά τον υπολογισμό, υιοθετείται το ελάχιστο δικαίωμα.</t>
    </r>
  </si>
  <si>
    <t>ΣΥΝΟΛΟ ΣΤ.</t>
  </si>
  <si>
    <t xml:space="preserve"> </t>
  </si>
  <si>
    <t>`</t>
  </si>
  <si>
    <t xml:space="preserve">ΤΙΜΕΣ ΜΟΝΑΔΟΣ ΓΙΑ ΣΚΟΠΟΥΣ ΥΠΟΛΟΓΙΣΜΟΥ ΔΙΚΑΙΩΜΑΤΩΝ </t>
  </si>
  <si>
    <t>Α - Εργασίες που αφορούν τη κατασκευή τοίχου, αναχώματος, περιτειχίσματος, περιφράγματος ή άλλων κατασκευών που περικλείουν γη, ή για άλλες κατασκευές (όπως ακάλυπτες βεράντες, χώροι στάθμευσης, μονάδες επεξεργασίας λυμάτων, κολυμβητικές δεξαμενές κλπ):</t>
  </si>
  <si>
    <t xml:space="preserve"> (ii). Φούρνος</t>
  </si>
  <si>
    <t xml:space="preserve"> (iii). Δεξαμενή Νερού Χωμάτινη</t>
  </si>
  <si>
    <t xml:space="preserve"> (i). Δεξαμενή Νερού από Οπλισμένο Σκυρόδερμα - κλειστή</t>
  </si>
  <si>
    <t xml:space="preserve"> (ii). Δεξαμενή Νερού από Οπλισμένο Σκυρόδερμα - ανοιχτή</t>
  </si>
  <si>
    <t>kg</t>
  </si>
  <si>
    <r>
      <t>m</t>
    </r>
    <r>
      <rPr>
        <vertAlign val="superscript"/>
        <sz val="11"/>
        <color theme="1"/>
        <rFont val="Arial"/>
        <family val="2"/>
        <charset val="161"/>
      </rPr>
      <t>2</t>
    </r>
  </si>
  <si>
    <t xml:space="preserve">(i). Κυρίως Εργοστάσιο </t>
  </si>
  <si>
    <t xml:space="preserve">(ii). Γραφειακοί χώροι ενσωματωμένοι του κυρίως εργοστασίου (πρόσθετα)(Μεταλλική κατασκευή) </t>
  </si>
  <si>
    <t>(iii). Γραφειακοί χώροι εφαπτόμενοι του κυρίως  εργοστασίου (πρόσθετα) (Σκυρόδεμα)</t>
  </si>
  <si>
    <t>(i) Επαγγελματικά Υποστατικά με μεταλλικό φέροντα οργανισμό (μικρές αποθήκες – Μηχανουργεία)</t>
  </si>
  <si>
    <t xml:space="preserve">(ii) Εργαστήρια από Μπετόν </t>
  </si>
  <si>
    <t xml:space="preserve">(i) Θερμοκήπιο από σωλήνες </t>
  </si>
  <si>
    <t xml:space="preserve">(ii) Γεωργικές Αποθήκες με μεταλλική Κατασκευή </t>
  </si>
  <si>
    <t xml:space="preserve">(i) Γεωργικές Αποθήκες από Οπλισμένο Σκυρόδεμα </t>
  </si>
  <si>
    <t>4. ΓΕΩΡΓΙΚΕΣ ΑΠΟΘΗΚΕΣ*</t>
  </si>
  <si>
    <t>3. ΘΕΡΜΟΚΗΠΙΟ*</t>
  </si>
  <si>
    <t>2. ΕΠΑΓΓΕΛΜΑΤΙΚΑ ΥΠΟΣΤΑΤΙΚΑ ΜΕ ΜΕΤΑΛΛΙΚΟ ΦΕΡΟΝΤΑ ΟΡΓΑΝΙΣΜΟ (ΜΙΚΡΕΣ ΑΠΟΘΗΚΕΣ – ΜΗΧΑΝΟΥΡΓΕΙΑ)*</t>
  </si>
  <si>
    <t>1. ΒΙΟΜΗΧΑΝΙΚΗ ΟΙΚΟΔΟΜΗ (ΑΠΟΘΗΚΗ – ΕΡΓΟΣΤΑΣΙΟ) ΜΕΤΑΛΛΙΚΟΣ ΦΕΡΩΝ ΟΡΓΑΝΙΣΜΟΣ*</t>
  </si>
  <si>
    <t>(vi) Αυλάκι ακάθαρτων (τρεχούμενο μέτρο)</t>
  </si>
  <si>
    <t xml:space="preserve">(xviii) Αίθουσα αρμέγματος 100 προβάτων Αρ. Σχ. 12/92  </t>
  </si>
  <si>
    <t>(xxi) Μονάδα 300 αιγοπροβάτων με γαλακτοκομείο και δωμάτιο βοσκού Αρ. Σχ. Σεπτέμβρη 1992</t>
  </si>
  <si>
    <t xml:space="preserve">(xxv) Κολικλοτροφείο για 120 κονικλομητέρες </t>
  </si>
  <si>
    <t>(i) Υποστατικό ατομικής εκτροφής γουρούνων 1.000 τ.μ. - Αρ. Σχ. 20/85</t>
  </si>
  <si>
    <t xml:space="preserve">(ii) Υποστατικό Πάχυνση Χοίρων (χωρίς δωμάτιο βοσκού) - Αρ. Σχ. 3/92 </t>
  </si>
  <si>
    <t>(iii) Δωμάτιο βοσκού στο υποστατικό γέννας χοίρων - Αρ. Σχ. 3/92</t>
  </si>
  <si>
    <t>(iv) Λάκκος για ψόφια αιγοπρόβατα / χοίρους  - Αρ. Σχ. 2/84</t>
  </si>
  <si>
    <t>(v) Στεγανή δεξαμενή τύπου flushing - Αρ. Σχ. 8/82</t>
  </si>
  <si>
    <t>(vii) Διπλό υποστατικό γέννας γουρούνων 96 θέσεων - Αρ. Σχ. 30/87</t>
  </si>
  <si>
    <t>(viii) Υποστατικό πάχυνσης χοίρων - Αρ. Σχ. 26/87</t>
  </si>
  <si>
    <t>(ix) Υποστατικό προπάχυνσης χοίρων - Αρ. Σχ. 2/88</t>
  </si>
  <si>
    <t>(x) Αποχετεύσεις χοιροστασίων τύπου slurry - Αρ. Σχ. 2/82</t>
  </si>
  <si>
    <t>(xi) Χωμάτινες δεξαμενές για αποχ. χοιροστασίων - Αρ. Σχ. 9/82</t>
  </si>
  <si>
    <t>(xii) Κτίριο αρμέγματος 18 αγελάδων - Αρ. Σχ. 2/83</t>
  </si>
  <si>
    <t>(xiii) Κτίριο αρμέγματος 12 αγελάδων - Αρ. Σχ. 11/88</t>
  </si>
  <si>
    <t>(xiv) Υποστατικό 12 αγελάδων - Αρ. Σχ. 11/87</t>
  </si>
  <si>
    <t>(xv) Υποστατικό 70 αγελάδων - Αρ. Σχ. 8/87</t>
  </si>
  <si>
    <t>(xvi) Υποστατικό αγελάδων και δαμαλιών - Αρ. Σχ. 1/89</t>
  </si>
  <si>
    <t>(xvii)Υποστατικό πάχυνσης δαμαλιών –40 ζώα - Αρ. Σχ. 7/87</t>
  </si>
  <si>
    <t>(xx) Υποστατικό 100 αιγοπροβάτων - Αρ. Σχ. 12/92, 11/92</t>
  </si>
  <si>
    <t xml:space="preserve">(xix) Δωμάτιο Βοσκού-γαλακτοκομείου (100 αιγοπροβάτων) - Αρ. Σχ. 11/92       </t>
  </si>
  <si>
    <t>(xxii) Μονάδα 200 αιγοπροβάτων με γαλακτοκομείο και δωμάτιο βοσκού - Αρ. Σχ. 22/91</t>
  </si>
  <si>
    <t>(xxiii) Ορνιθώνας 9,40 Χ 31,40 (3000)κοτόπουλα - Αρ.Σχ. 3/90</t>
  </si>
  <si>
    <t>(xxiv) Ορνιθώνας για 8000 κοτόπουλα - Αρ. Σχ. 3/90</t>
  </si>
  <si>
    <t>1. ΥΠΟΣΤΑΤΙΚΑ ΚΑΤΑΣΚΕΥΑΣΜΕΝΑ ΜΕ ΣΧΕΔΙΑ ΤΟΥ ΥΠΟΥΡΓΕΙΟΥ ΓΕΩΡΓΙΑΣ</t>
  </si>
  <si>
    <t>2. ΥΠΟΣΤΑΤΙΚΑ ΚΑΤΑΣΚΕΥΑΣΜΕΝΑ ΜΕ ΣΧΕΔΙΑ ΤΟΥ ΑΙΤΗΤΗ</t>
  </si>
  <si>
    <t xml:space="preserve">(i) Χοιροστάσια </t>
  </si>
  <si>
    <t xml:space="preserve">(ii) Υποστατικά αιγοπροβάτων </t>
  </si>
  <si>
    <t xml:space="preserve">(iii) Υποστατικά αγελάδων  </t>
  </si>
  <si>
    <t xml:space="preserve">(iv) Ορνιθώνες </t>
  </si>
  <si>
    <t>m @ €</t>
  </si>
  <si>
    <t>2. ΕΠΙΧΩΜΑΤΩΣΗ</t>
  </si>
  <si>
    <t xml:space="preserve">1. ΕΚΣΚΑΦΗ ΜΕ ΜΗΧΑΝΙΚΑ ΜΕΣΑ </t>
  </si>
  <si>
    <t>3. ΣΚΥΡΟΔΕΜΑ (αγορά και διάστρωση)</t>
  </si>
  <si>
    <t xml:space="preserve">4. ΟΠΛΙΣΜΟΣ επεξεργασία </t>
  </si>
  <si>
    <t xml:space="preserve">5. ΞΥΛΟΤΥΠΟΙ </t>
  </si>
  <si>
    <t>(i) Σκυρόδεμα C12/16</t>
  </si>
  <si>
    <t xml:space="preserve">(ii) Σκυρόδεμα C20/25 </t>
  </si>
  <si>
    <t>(iii) Σκυρόδεμα C25/30</t>
  </si>
  <si>
    <t xml:space="preserve">(i) Ξυλότυποι συνήθεις </t>
  </si>
  <si>
    <t xml:space="preserve">(ii) Ξυλότυποι Fair Face </t>
  </si>
  <si>
    <t xml:space="preserve">6. ΤΟΙΧΟΠΟΙΙΑ </t>
  </si>
  <si>
    <t xml:space="preserve">(i) Τοιχοποιία από τσιμεντότουβλα  </t>
  </si>
  <si>
    <t>(ii) Τοιχοποιία από τούβλα διάκενα 10 cm</t>
  </si>
  <si>
    <t>(iii) Τοιχοποιία από τούβλα διάκενα 20 cm</t>
  </si>
  <si>
    <t>(iv) Τοιχοποιία διπλότοιχος 25 cm</t>
  </si>
  <si>
    <t xml:space="preserve">(v) Τοιχοποιία από πέτρα περιοχής </t>
  </si>
  <si>
    <t xml:space="preserve">(vi) Τοιχοποιία από τούβλα τύπου Δαλίκο </t>
  </si>
  <si>
    <t xml:space="preserve">(viii) Τοιχοποιία από γυαλότουβλα </t>
  </si>
  <si>
    <t>7. ΕΠΙΧΡΙΣΜΑΤΑ</t>
  </si>
  <si>
    <t>8. ΔΑΠΕΔΑ</t>
  </si>
  <si>
    <t xml:space="preserve">9. ΕΠΕΝΔΥΣΕΙΣ </t>
  </si>
  <si>
    <t xml:space="preserve">10. ΑΠΟΧΕΤΕΥΣΕΙΣ </t>
  </si>
  <si>
    <t>11. ΞΥΛΟΥΡΓΙΚΑ</t>
  </si>
  <si>
    <t xml:space="preserve">(i) Θύρες </t>
  </si>
  <si>
    <t xml:space="preserve">(ii) Παράθυρα </t>
  </si>
  <si>
    <t>15. ΚΟΙΝΟΤΙΚΟ ΠΑΡΚΟ</t>
  </si>
  <si>
    <t>16. ΓΕΦΥΡΑ</t>
  </si>
  <si>
    <t>17. ΔΙΑΤΗΡΗΤΕΕΣ ΟΙΚΟΔΟΜΕΣ</t>
  </si>
  <si>
    <t xml:space="preserve">(i) Δύο χέρια σουβάς τριφτός </t>
  </si>
  <si>
    <t xml:space="preserve">(ii) Τρία χέρια σουβάς </t>
  </si>
  <si>
    <t xml:space="preserve">(i) Μπετό σταμπωτό </t>
  </si>
  <si>
    <t xml:space="preserve">(ii) Κεραμικά </t>
  </si>
  <si>
    <t xml:space="preserve">(iii) Μωσαϊκά </t>
  </si>
  <si>
    <t xml:space="preserve">(iv) Τσιμεντόπλακες </t>
  </si>
  <si>
    <t xml:space="preserve">(v) Πλάκες </t>
  </si>
  <si>
    <t>(vi) Ξύλινα δάπεδα (σανίδωμα)</t>
  </si>
  <si>
    <t xml:space="preserve">(vii) Πέτρα Καρύστου </t>
  </si>
  <si>
    <t xml:space="preserve">(viii) Πουρί </t>
  </si>
  <si>
    <t>(ix) Μάρμαρο (γρανίτης)</t>
  </si>
  <si>
    <t xml:space="preserve">(i) Πλακάκια τοίχου </t>
  </si>
  <si>
    <t>(ii) Πέτρα (λιθοδομή)</t>
  </si>
  <si>
    <t>(i) Απορροφητικός λάκκος 15 m</t>
  </si>
  <si>
    <t xml:space="preserve">(ii) Σηπτικός Βόθρος 10 ατόμων </t>
  </si>
  <si>
    <t>(iii) Φρεάτιο επισκέψεως (μέγιστο 50Χ50Χ50)</t>
  </si>
  <si>
    <t xml:space="preserve">(i) Πλυντήριο αυτοκινήτων  </t>
  </si>
  <si>
    <t xml:space="preserve">(ii) Αποχωρητήρια </t>
  </si>
  <si>
    <t xml:space="preserve">(iii) Γραφεία – Κατάστημα </t>
  </si>
  <si>
    <t xml:space="preserve">(iv) Λάκκος Αλλαγής Λαδιού </t>
  </si>
  <si>
    <t xml:space="preserve">(v) Νησίδα </t>
  </si>
  <si>
    <t xml:space="preserve">(vi) Δεξαμενές Αποθήκευσης Καυσίμων </t>
  </si>
  <si>
    <t xml:space="preserve">(vii) Μεταλλικό Στέγαστρο </t>
  </si>
  <si>
    <t xml:space="preserve">(viii) Αντλία </t>
  </si>
  <si>
    <t xml:space="preserve">(ix) Περιτείχισμα fair face </t>
  </si>
  <si>
    <t xml:space="preserve">(x) Σκυρόδεμα αυλής </t>
  </si>
  <si>
    <t xml:space="preserve">(xi) Άσφαλτος αυλής </t>
  </si>
  <si>
    <t>18. ΠΡΑΤHΡΙΑ ΠΕΤΡΕΛΑΙΟΕΙΔΩΝ</t>
  </si>
  <si>
    <t>ΚΑΤΑΛΟΓΟΣ ΥΔΑΤΟΔΕΞΕΜΕΝΩΝ ΚΑΙ ΚΟΣΤΟΛΟΓΙΑ (1/9/98)</t>
  </si>
  <si>
    <t>Α/Α</t>
  </si>
  <si>
    <t xml:space="preserve">ΔΙΑΣΤΑΣΕΙΣ ΣΕ ΜΕΤΡΑ </t>
  </si>
  <si>
    <t>3.00Χ3.00Χ1.50</t>
  </si>
  <si>
    <t>4.00Χ4.00Χ1.00</t>
  </si>
  <si>
    <t>4.50Χ4.50Χ1.50</t>
  </si>
  <si>
    <t>4.50Χ4.50Χ1.80</t>
  </si>
  <si>
    <t>7.50Χ4.50Χ1.50</t>
  </si>
  <si>
    <t>7.30Χ3.90Χ2.50</t>
  </si>
  <si>
    <t>7.20Χ7.20Χ1.50</t>
  </si>
  <si>
    <t>10.20Χ4.20Χ1.70</t>
  </si>
  <si>
    <t>8.00Χ4.00Χ2.50</t>
  </si>
  <si>
    <t>6.60Χ3.40Χ3.60</t>
  </si>
  <si>
    <t>7.20Χ7.20Χ1.75</t>
  </si>
  <si>
    <t>8.00Χ8.00Χ2.00</t>
  </si>
  <si>
    <t>12.20Χ9.16Χ1.50</t>
  </si>
  <si>
    <t>9.16Χ12.20Χ2.10</t>
  </si>
  <si>
    <t>10.00Χ24.00Χ4.00</t>
  </si>
  <si>
    <t>19. ΥΔΑΤΟΔΕΞΑΜΕΝΕΣ ΚΑΙ ΤΟΙΧΟΙ ΑΝΤΙΣΤΗΡΙΞΗΣ ΜΕ ΣΧΕΔΙΑ ΤΟΥ ΥΠΟΥΡΓΕΙΟΥ ΓΕΩΡΓΙΑΣ</t>
  </si>
  <si>
    <t>0,31</t>
  </si>
  <si>
    <t>1,04</t>
  </si>
  <si>
    <t>1,18</t>
  </si>
  <si>
    <t>1,58</t>
  </si>
  <si>
    <t>2,71</t>
  </si>
  <si>
    <t>ΟΓΚΟΣ ΑΝΑ ΜΕΤΡΟ ΜΗΚΟΥΣ</t>
  </si>
  <si>
    <t>βλέπε πίνακα - "ΚΑΤΑΛΟΓΟΣ ΥΔΑΤΟΔΕΞΕΜΕΝΩΝ ΚΑΙ ΚΟΣΤΟΛΟΓΙΑ (1/9/1998)" και "ΚΑΤΑΛΟΓΟΣ ΤΟΙΧΩΝ ΑΝΤΙΣΤΗΡΙΞΗΣ ΚΑΙ  ΚΟΣΤΟΛΟΓΙΑ (1/9/98)"</t>
  </si>
  <si>
    <t>20. ΕΠΙΣΚΕΥΗ ΠΛΑΚΑΣ ΑΠΟ ΜΠΕΤΟΝ</t>
  </si>
  <si>
    <t xml:space="preserve">21. ΠΡΟΣΘΗΚΗ ΚΟΛΩΝΩΝ  </t>
  </si>
  <si>
    <t>23. FOOTSAL – ΠΛΑΣΤΙΚΟΣ ΤΑΠΗΤΑΣ</t>
  </si>
  <si>
    <t>28. ΦΩΤΟΒΟΛΤΑΙΚΑ ΠΛΑΙΣΙΑ</t>
  </si>
  <si>
    <t>(i) Επισκευή στέγης – αλλαγή κεραμιδιού</t>
  </si>
  <si>
    <t>(ii) Επισκευή στέγης – χωρίς αλλαγή κεραμιδιού</t>
  </si>
  <si>
    <t>(i) Footsal με πλαστικό τάπητα</t>
  </si>
  <si>
    <t xml:space="preserve">(ii) Footsal με δίκτυ και περίφραξη </t>
  </si>
  <si>
    <t>(i) Στέγες - προσθήκες</t>
  </si>
  <si>
    <t xml:space="preserve">24 - 25. ΑΣΑΝΣΕΡ ΙΔΙΩΤΙΚΩΝ ΚΑΤΟΙΚΙΩΝ </t>
  </si>
  <si>
    <t>(i) Ασανσερ - ιδιωτικών κατοικιών - αναπηρικό</t>
  </si>
  <si>
    <t xml:space="preserve">(ii) Ασανσερ - ιδιωτικών κατοικιών </t>
  </si>
  <si>
    <t>(i) Βιολογικός σταθμός από μεταλλική κατασκεύη</t>
  </si>
  <si>
    <t>(ii) Βιολογικός σταθμός από σκυρόδεμα</t>
  </si>
  <si>
    <t>(i) Δεξαμενές λυμάτων - τοίχος αντιστήριξης</t>
  </si>
  <si>
    <t>ΣΥΝΟΛΟ Ε.</t>
  </si>
  <si>
    <t xml:space="preserve">26. ΒΙΟΛΟΓΙΚΟΣ ΣΤΑΘΜΟΣ </t>
  </si>
  <si>
    <t xml:space="preserve">27. ΔΕΞΑΜΕΝΕΣ ΛΥΜΑΤΩΝ </t>
  </si>
  <si>
    <t>(ii) Δεξαμενές λυμάτων - δάπεδο</t>
  </si>
  <si>
    <t>4.  Βαθμίδες (σκαλιά)</t>
  </si>
  <si>
    <t>χωμάτινη δεξαμενή - 1680 τόνων ανοικτή</t>
  </si>
  <si>
    <t xml:space="preserve">χωμάτινη δεξαμενή - 2000 τόνων ανοικτή </t>
  </si>
  <si>
    <t xml:space="preserve">χωμάτινη δεξαμενή - 2400 τόνων ανοικτή </t>
  </si>
  <si>
    <t xml:space="preserve">χωμάτινη δεξαμενή - 5000 τόνων ανοικτή </t>
  </si>
  <si>
    <t>Ύδατοδεξαμενή - 14 τόνων ανοικτή</t>
  </si>
  <si>
    <t xml:space="preserve">Ύδατοδεξαμενή - 16 τόνων ανοικτή </t>
  </si>
  <si>
    <t xml:space="preserve">Ύδατοδεξαμενή - 30 τόνων ανοικτή </t>
  </si>
  <si>
    <t xml:space="preserve">Ύδατοδεξαμενή - 36 τόνων ανοικτή </t>
  </si>
  <si>
    <t xml:space="preserve">Ύδατοδεξαμενή - 50 τόνων ανοικτή </t>
  </si>
  <si>
    <t xml:space="preserve">Ύδατοδεξαμενή - 73 τόνων ανοικτή </t>
  </si>
  <si>
    <t xml:space="preserve">Ύδατοδεξαμενή - 78 τόνων ανοικτή </t>
  </si>
  <si>
    <t xml:space="preserve">Ύδατοδεξαμενή - 80 τόνων ανοικτή </t>
  </si>
  <si>
    <t xml:space="preserve">Ύδατοδεξαμενή - 167 τόνων ανοικτή </t>
  </si>
  <si>
    <t xml:space="preserve">Ύδατοδεξαμενή - 960 τόνων ανοικτή </t>
  </si>
  <si>
    <t xml:space="preserve">Ύδατοδεξαμενή - 190 τόνων εξάγωνη ανοικτή </t>
  </si>
  <si>
    <t xml:space="preserve">Ύδατοδεξαμενή - 103 τόνων οκτάγωνη ανοικτή </t>
  </si>
  <si>
    <t>Ύδατοδεξαμενή - 230 τόνων με σκέπαστρο ή χωρίς σκέπαστρο - ανοικτή πλάκα</t>
  </si>
  <si>
    <t>Ύδατοδεξαμενή - 230 τόνων με σκέπαστρο ή χωρίς σκέπαστρο - κλειστή πλάκα</t>
  </si>
  <si>
    <t>Ύδατοδεξαμενή - 90 τόνων με σκέπαστρο και αποθήκη - ανοικτή πλάκα</t>
  </si>
  <si>
    <t>Ύδατοδεξαμενή - 90 τόνων με σκέπαστρο και αποθήκη - κλειστή πλάκα</t>
  </si>
  <si>
    <t>Ύδατοδεξαμενή - 73 τόνων με σκέπαστρο/ή χωρίς σκέπαστρο -  ανοικτή πλάκα</t>
  </si>
  <si>
    <t>Ύδατοδεξαμενή - 73 τόνων με σκέπαστρο/ή χωρίς σκέπαστρο -  κλειστή πλάκα</t>
  </si>
  <si>
    <t>Ύδατοδεξαμενή - 80 τόνων με σκέπαστρο/ή χωρίς σκέπαστρο -  ανοικτή πλάκα</t>
  </si>
  <si>
    <t>Ύδατοδεξαμενή - 80 τόνων με σκέπαστρο/ή χωρίς σκέπαστρο - κλειστή πλάκα</t>
  </si>
  <si>
    <t xml:space="preserve">2. Τοίχος Αντιστήριξης </t>
  </si>
  <si>
    <t>Η. Αναπαλαίωση διατηρητέων</t>
  </si>
  <si>
    <t>Θ. Για ανέγερση ή επανοικοδόμηση γεωργοκτηνοτροφικής οικοδομής</t>
  </si>
  <si>
    <t>Ι. Για ανέγερση ή επανοικοδόμηση βιομηχανικής οικοδομής</t>
  </si>
  <si>
    <t>Ποσοστό γεωργοκτηνοτροφικής οικοδομής</t>
  </si>
  <si>
    <t>Ποσοστό αναπαλαίωσης</t>
  </si>
  <si>
    <t>Ποσά για Συνολικό Εμβαδόν Οικιακής ή Δημόσιας Οικοδομής</t>
  </si>
  <si>
    <t>Ποσά για Αλλαγή Χρήσης Οικιακής ή Δημόσιας Οικοδομής (πέραν των δικαιωμάτων για επισκευή ή τροποποίηση)</t>
  </si>
  <si>
    <r>
      <t>(i). Εμβαδόν μεταξύ 1-150 m</t>
    </r>
    <r>
      <rPr>
        <vertAlign val="superscript"/>
        <sz val="11"/>
        <rFont val="Arial"/>
        <family val="2"/>
        <charset val="161"/>
      </rPr>
      <t>2</t>
    </r>
    <r>
      <rPr>
        <sz val="11"/>
        <rFont val="Arial"/>
        <family val="2"/>
        <charset val="161"/>
      </rPr>
      <t>: Κατηγορία Α</t>
    </r>
  </si>
  <si>
    <r>
      <t>(i). Εμβαδόν μεταξύ 1-150 m</t>
    </r>
    <r>
      <rPr>
        <vertAlign val="superscript"/>
        <sz val="11"/>
        <rFont val="Arial"/>
        <family val="2"/>
        <charset val="161"/>
      </rPr>
      <t>2</t>
    </r>
    <r>
      <rPr>
        <sz val="11"/>
        <rFont val="Arial"/>
        <family val="2"/>
        <charset val="161"/>
      </rPr>
      <t>: Κατηγορία Β</t>
    </r>
  </si>
  <si>
    <r>
      <t>(i). Εμβαδόν  μεταξύ 1-150 m</t>
    </r>
    <r>
      <rPr>
        <vertAlign val="superscript"/>
        <sz val="11"/>
        <rFont val="Arial"/>
        <family val="2"/>
        <charset val="161"/>
      </rPr>
      <t>2</t>
    </r>
    <r>
      <rPr>
        <sz val="11"/>
        <rFont val="Arial"/>
        <family val="2"/>
        <charset val="161"/>
      </rPr>
      <t>: Κατηγορία Γ</t>
    </r>
  </si>
  <si>
    <r>
      <t xml:space="preserve">(ii). </t>
    </r>
    <r>
      <rPr>
        <u/>
        <sz val="11"/>
        <rFont val="Arial"/>
        <family val="2"/>
        <charset val="161"/>
      </rPr>
      <t>Πρόσθετο</t>
    </r>
    <r>
      <rPr>
        <sz val="11"/>
        <rFont val="Arial"/>
        <family val="2"/>
        <charset val="161"/>
      </rPr>
      <t xml:space="preserve"> εμβαδόν μεταξύ 151-300 m</t>
    </r>
    <r>
      <rPr>
        <vertAlign val="superscript"/>
        <sz val="11"/>
        <rFont val="Arial"/>
        <family val="2"/>
        <charset val="161"/>
      </rPr>
      <t>2</t>
    </r>
    <r>
      <rPr>
        <sz val="11"/>
        <rFont val="Arial"/>
        <family val="2"/>
        <charset val="161"/>
      </rPr>
      <t>: Κατηγορία Α</t>
    </r>
  </si>
  <si>
    <r>
      <t xml:space="preserve">(ii). </t>
    </r>
    <r>
      <rPr>
        <u/>
        <sz val="11"/>
        <rFont val="Arial"/>
        <family val="2"/>
        <charset val="161"/>
      </rPr>
      <t>Πρόσθετο</t>
    </r>
    <r>
      <rPr>
        <sz val="11"/>
        <rFont val="Arial"/>
        <family val="2"/>
        <charset val="161"/>
      </rPr>
      <t xml:space="preserve"> εμβαδόν μεταξύ 151-300 m</t>
    </r>
    <r>
      <rPr>
        <vertAlign val="superscript"/>
        <sz val="11"/>
        <rFont val="Arial"/>
        <family val="2"/>
        <charset val="161"/>
      </rPr>
      <t>2</t>
    </r>
    <r>
      <rPr>
        <sz val="11"/>
        <rFont val="Arial"/>
        <family val="2"/>
        <charset val="161"/>
      </rPr>
      <t>: Κατηγορία Β</t>
    </r>
  </si>
  <si>
    <r>
      <t xml:space="preserve">(ii). </t>
    </r>
    <r>
      <rPr>
        <u/>
        <sz val="11"/>
        <rFont val="Arial"/>
        <family val="2"/>
        <charset val="161"/>
      </rPr>
      <t>Πρόσθετο</t>
    </r>
    <r>
      <rPr>
        <sz val="11"/>
        <rFont val="Arial"/>
        <family val="2"/>
        <charset val="161"/>
      </rPr>
      <t xml:space="preserve"> εμβαδόν μεταξύ 151-300 m</t>
    </r>
    <r>
      <rPr>
        <vertAlign val="superscript"/>
        <sz val="11"/>
        <rFont val="Arial"/>
        <family val="2"/>
        <charset val="161"/>
      </rPr>
      <t>2</t>
    </r>
    <r>
      <rPr>
        <sz val="11"/>
        <rFont val="Arial"/>
        <family val="2"/>
        <charset val="161"/>
      </rPr>
      <t>: Κατηγορία Γ</t>
    </r>
  </si>
  <si>
    <r>
      <t xml:space="preserve">(iv). </t>
    </r>
    <r>
      <rPr>
        <u/>
        <sz val="11"/>
        <rFont val="Arial"/>
        <family val="2"/>
        <charset val="161"/>
      </rPr>
      <t>Πρόσθετο</t>
    </r>
    <r>
      <rPr>
        <sz val="11"/>
        <rFont val="Arial"/>
        <family val="2"/>
        <charset val="161"/>
      </rPr>
      <t xml:space="preserve"> εμβαδόν μεταξύ 401-600 m</t>
    </r>
    <r>
      <rPr>
        <vertAlign val="superscript"/>
        <sz val="11"/>
        <rFont val="Arial"/>
        <family val="2"/>
        <charset val="161"/>
      </rPr>
      <t>2</t>
    </r>
    <r>
      <rPr>
        <sz val="11"/>
        <rFont val="Arial"/>
        <family val="2"/>
        <charset val="161"/>
      </rPr>
      <t>: Κατηγορία Α</t>
    </r>
  </si>
  <si>
    <r>
      <t xml:space="preserve">(iv). </t>
    </r>
    <r>
      <rPr>
        <u/>
        <sz val="11"/>
        <rFont val="Arial"/>
        <family val="2"/>
        <charset val="161"/>
      </rPr>
      <t>Πρόσθετο</t>
    </r>
    <r>
      <rPr>
        <sz val="11"/>
        <rFont val="Arial"/>
        <family val="2"/>
        <charset val="161"/>
      </rPr>
      <t xml:space="preserve"> εμβαδόν μεταξύ 401-600 m</t>
    </r>
    <r>
      <rPr>
        <vertAlign val="superscript"/>
        <sz val="11"/>
        <rFont val="Arial"/>
        <family val="2"/>
        <charset val="161"/>
      </rPr>
      <t>2</t>
    </r>
    <r>
      <rPr>
        <sz val="11"/>
        <rFont val="Arial"/>
        <family val="2"/>
        <charset val="161"/>
      </rPr>
      <t>: Κατηγορία Β</t>
    </r>
  </si>
  <si>
    <r>
      <t xml:space="preserve">(iv). </t>
    </r>
    <r>
      <rPr>
        <u/>
        <sz val="11"/>
        <rFont val="Arial"/>
        <family val="2"/>
        <charset val="161"/>
      </rPr>
      <t>Πρόσθετο</t>
    </r>
    <r>
      <rPr>
        <sz val="11"/>
        <rFont val="Arial"/>
        <family val="2"/>
        <charset val="161"/>
      </rPr>
      <t xml:space="preserve"> εμβαδόν μεταξύ 401-600 m</t>
    </r>
    <r>
      <rPr>
        <vertAlign val="superscript"/>
        <sz val="11"/>
        <rFont val="Arial"/>
        <family val="2"/>
        <charset val="161"/>
      </rPr>
      <t>2</t>
    </r>
    <r>
      <rPr>
        <sz val="11"/>
        <rFont val="Arial"/>
        <family val="2"/>
        <charset val="161"/>
      </rPr>
      <t>: Κατηγορία Γ</t>
    </r>
  </si>
  <si>
    <r>
      <t xml:space="preserve">(iii). </t>
    </r>
    <r>
      <rPr>
        <u/>
        <sz val="11"/>
        <rFont val="Arial"/>
        <family val="2"/>
        <charset val="161"/>
      </rPr>
      <t>Πρόσθετο</t>
    </r>
    <r>
      <rPr>
        <sz val="11"/>
        <rFont val="Arial"/>
        <family val="2"/>
        <charset val="161"/>
      </rPr>
      <t xml:space="preserve"> εμβαδόν πέραν των 300 m</t>
    </r>
    <r>
      <rPr>
        <vertAlign val="superscript"/>
        <sz val="11"/>
        <rFont val="Arial"/>
        <family val="2"/>
        <charset val="161"/>
      </rPr>
      <t>2</t>
    </r>
    <r>
      <rPr>
        <sz val="11"/>
        <rFont val="Arial"/>
        <family val="2"/>
        <charset val="161"/>
      </rPr>
      <t>: Κατηγορία Α</t>
    </r>
  </si>
  <si>
    <r>
      <t xml:space="preserve">(iii). </t>
    </r>
    <r>
      <rPr>
        <u/>
        <sz val="11"/>
        <rFont val="Arial"/>
        <family val="2"/>
        <charset val="161"/>
      </rPr>
      <t>Πρόσθετο</t>
    </r>
    <r>
      <rPr>
        <sz val="11"/>
        <rFont val="Arial"/>
        <family val="2"/>
        <charset val="161"/>
      </rPr>
      <t xml:space="preserve"> εμβαδόν πέραν των 300 m</t>
    </r>
    <r>
      <rPr>
        <vertAlign val="superscript"/>
        <sz val="11"/>
        <rFont val="Arial"/>
        <family val="2"/>
        <charset val="161"/>
      </rPr>
      <t>2</t>
    </r>
    <r>
      <rPr>
        <sz val="11"/>
        <rFont val="Arial"/>
        <family val="2"/>
        <charset val="161"/>
      </rPr>
      <t>: Κατηγορία Β</t>
    </r>
  </si>
  <si>
    <r>
      <t xml:space="preserve">(iii). </t>
    </r>
    <r>
      <rPr>
        <u/>
        <sz val="11"/>
        <rFont val="Arial"/>
        <family val="2"/>
        <charset val="161"/>
      </rPr>
      <t>Πρόσθετο</t>
    </r>
    <r>
      <rPr>
        <sz val="11"/>
        <rFont val="Arial"/>
        <family val="2"/>
        <charset val="161"/>
      </rPr>
      <t xml:space="preserve"> εμβαδόν πέραν των 300 m</t>
    </r>
    <r>
      <rPr>
        <vertAlign val="superscript"/>
        <sz val="11"/>
        <rFont val="Arial"/>
        <family val="2"/>
        <charset val="161"/>
      </rPr>
      <t>2</t>
    </r>
    <r>
      <rPr>
        <sz val="11"/>
        <rFont val="Arial"/>
        <family val="2"/>
        <charset val="161"/>
      </rPr>
      <t>: Κατηγορία Γ</t>
    </r>
  </si>
  <si>
    <t>Κατεδάφιση οικοδομής: Κατηγορία Β</t>
  </si>
  <si>
    <t>Κατεδάφιση οικοδομής: Κατηγορία Α</t>
  </si>
  <si>
    <t>Κατεδάφιση οικοδομής: Κατηγορία Γ</t>
  </si>
  <si>
    <t>Ποσά για διαχωρισμό γης σε οικόπεδα</t>
  </si>
  <si>
    <t>/100Τ.Μ.</t>
  </si>
  <si>
    <t>Κ. Διαχωρισμό υφιστάμενης οικοδομής</t>
  </si>
  <si>
    <t>Ποσά για διαχωρισμό οποιασδήποτε υφιστάμενης οικοδομής</t>
  </si>
  <si>
    <t>(i). Για ισόγεια οικοδομή που δεν περιλαμβάνει υπόγειο ανεξάρτητα χρήσης: Κατηγορία Α*</t>
  </si>
  <si>
    <t>(i). Για ισόγεια οικοδομή που δεν περιλαμβάνει υπόγειο ανεξάρτητα χρήσης: Κατηγορία Β*</t>
  </si>
  <si>
    <t>(i). Για ισόγεια οικοδομή που δεν περιλαμβάνει υπόγειο ανεξάρτητα χρήσης: Κατηγορία Γ*</t>
  </si>
  <si>
    <r>
      <rPr>
        <i/>
        <u/>
        <sz val="11"/>
        <rFont val="Calibri"/>
        <family val="2"/>
        <scheme val="minor"/>
      </rPr>
      <t xml:space="preserve">Σημείωση: (*) </t>
    </r>
    <r>
      <rPr>
        <i/>
        <sz val="11"/>
        <rFont val="Calibri"/>
        <family val="2"/>
        <scheme val="minor"/>
      </rPr>
      <t>Για κάθε 100τ.μ. γης ή μέρος αυτών, περιλαμβανομένης της γης που καλύπτεται από τις οικοδομές, με ελάχιστο δικαίωμα είναι €51,26. Σε περίπτωση μικρότερου ποσού κατά τον υπολογισμό, υιοθετείται το ελάχιστο δικαίωμα.</t>
    </r>
  </si>
  <si>
    <t>(ii). Για οικοδομή που περιλαμβάνει περισσότερους από ένα όροφο**:  Κατηγορία Α***</t>
  </si>
  <si>
    <t>(ii). Για οικοδομή που περιλαμβάνει περισσότερους από ένα όροφο**:  Κατηγορία Β***</t>
  </si>
  <si>
    <t>(ii). Για οικοδομή που περιλαμβάνει περισσότερους από ένα όροφο**:  Κατηγορία Γ***</t>
  </si>
  <si>
    <t>Ποσό για έκδοση αντιγράφου</t>
  </si>
  <si>
    <t>Για έκδοση αντιγράφου άδειας: Κατηγορία Β</t>
  </si>
  <si>
    <t>Για έκδοση αντιγράφου άδειας: Κατηγορία Γ</t>
  </si>
  <si>
    <t>Ποσό για ανανέωση άδειας</t>
  </si>
  <si>
    <t>Για ανανέωση άδειας άδειας: Κατηγορία Α</t>
  </si>
  <si>
    <t>Για ανανέωση άδειας: Κατηγορία Β</t>
  </si>
  <si>
    <t>Για ανανέωση άδειας: Κατηγορία Γ</t>
  </si>
  <si>
    <t>Λ. Έκδοση πιστοποιητικού έγκρισης: Κατηγορία Α</t>
  </si>
  <si>
    <t>Λ. Έκδοση πιστοποιητικού έγκρισης: Κατηγορία Β</t>
  </si>
  <si>
    <t>Λ. Έκδοση πιστοποιητικού έγκρισης: Κατηγορία Γ</t>
  </si>
  <si>
    <t>Μ. Εργασίες διάνοιξης και/ή κατασκευή δρόμου</t>
  </si>
  <si>
    <t>Ποσό για εργασίες διάνοιξης και/ή κατασκευή δρόμου</t>
  </si>
  <si>
    <t>Για εργασίες διάνοιξης και/ή κατασκευή δρόμου: Κατηγορία Α</t>
  </si>
  <si>
    <t>Για εργασίες διάνοιξης και/ή κατασκευή δρόμου: Κατηγορία Β</t>
  </si>
  <si>
    <t>Για εργασίες διάνοιξης και/ή κατασκευή δρόμου: Κατηγορία Γ</t>
  </si>
  <si>
    <t>(ii) Στέγες από ξύλινες δοκούς βολίτζια)</t>
  </si>
  <si>
    <t>22. ΕΠΙΣΚΕΥΗ ΣΤΕΓΗΣ</t>
  </si>
  <si>
    <t xml:space="preserve"> (ii). Συρματόπλεγμα (χωρίς σιδεροσύνδεση) μέχρι 1.20 μ. ύψος</t>
  </si>
  <si>
    <t xml:space="preserve"> (iii). Συρματόπλεγμα (με σιδεροσύνδεση) μέχρι 2.10 μ. ύψος</t>
  </si>
  <si>
    <t xml:space="preserve"> (iv). Συρματόπλεγμα (χωρίς σιδεροσύνδεση) μέχρι 2.10 μ. ύψος</t>
  </si>
  <si>
    <t xml:space="preserve"> (v). Τοιχαράκι περίφραξης (Fair face)</t>
  </si>
  <si>
    <t xml:space="preserve"> (vi). Τοιχαράκι περίφραξης με τούβλο </t>
  </si>
  <si>
    <t xml:space="preserve"> (vii). Ξύλινη περίφραξη</t>
  </si>
  <si>
    <t xml:space="preserve"> (viii). Κάγκελο</t>
  </si>
  <si>
    <t>ΚΑΤΑΛΟΓΟΣ ΠΕΡΙΕΧΟΜΕΝΟΥ ΓΙΑ ΤΟΝ ΥΠΟΛΟΓΙΣΜΟΥ ΔΙΚΑΙΩΜΑΤΩΝ ΑΝΑ ΚΑΤΗΓΟΡΙΑ:</t>
  </si>
  <si>
    <t>ΣΕ ΠΕΡΙΠΤΩΣΗ ΠΟΥ ΕΠΙΘΥΜΕΙΤΕ ΝΑ ΕΠΙΣΤΡΕΨΕΤΕ ΣΤΟΝ ΚΑΤΑΛΟΓΟ ΠΕΡΙΕΧΟΜΕΝΟΥ ΠΑΡΑΚΑΛΩ ΠΑΤΗΣΤΕ ΕΔΩ</t>
  </si>
  <si>
    <t xml:space="preserve">ΚΑΤΑΛΟΓΟΣ ΕΜΒΑΔΩΝ     </t>
  </si>
  <si>
    <t>Δ. ΚΑΤΑΣΚΕΥΗ ΚΟΛΥΜΒΗΤΙΚΗΣ ΔΕΞΑΜΕΝΗΣ</t>
  </si>
  <si>
    <t>Γ. ΤΟΠΙΟΤΕΧΝΙΣΗ ΑΥΛΩΝ, ΚΗΠΩΝ, ΑΝΘΩΝΕΣ, ΚΛΠ</t>
  </si>
  <si>
    <t>ΕΤΟΙΜΑΣΤΗΚΕ ΑΠΟ (Αιτητής/Μελετητής):</t>
  </si>
  <si>
    <t>3. Συνολικό εμβαδόν κοινόχρηστων/ κοινόκτητων χώρων είναι το εμβαδόν όλων προτεινόμενων εσωτερικών και εξωτερικών καλυμμένων προσθηκών κοινόκτητων/ κοινόχρηστων χώρων, ανεξάρτητα αν λογίζεται για σκοπούς υπολογισμού του συντελεστή δόμησης με βάση την Πολεοδομική νομοθεσία. π.χ. Το εμβαδόν καλυμμένου ημιυπαίθριου χώρου (pilotis), καλυμμένου χώρου στάθμευσης, διαδρόμου, εισόδου, κτλ υπολογίζεται στο εμβαδόν.</t>
  </si>
  <si>
    <t>(i) Για συντήρηση, αποκατασκευή οικοδομών με εμβαδόν μέχρι 100 m²</t>
  </si>
  <si>
    <t>(ii) Για συντήρηση, αποκατάσταση οικοδομών με εμβαδόν μεταξύ 101 - 1000 m²</t>
  </si>
  <si>
    <t>(iii) Για συντήρηση, αποκατάσταση οικοδομών με εμβαδόν πέρων των 1000 m²</t>
  </si>
  <si>
    <t>Τζιαμαρίες (προσθήκη)</t>
  </si>
  <si>
    <t>13 - 14. ΣTEΓΕΣ</t>
  </si>
  <si>
    <t xml:space="preserve">12. ΤΖΑΜΑΡIΕΣ </t>
  </si>
  <si>
    <t xml:space="preserve">Οπλισμός επεξεργασία </t>
  </si>
  <si>
    <t>Εκσκαφή με μηχανικά μέσα</t>
  </si>
  <si>
    <t>Επιχωμάτωση</t>
  </si>
  <si>
    <t>Κοινοτικό πάρκο</t>
  </si>
  <si>
    <t>Γέφυρα</t>
  </si>
  <si>
    <t xml:space="preserve">Για έκδοση αντιγράφου άδειας: Κατηγορία Α </t>
  </si>
  <si>
    <t>Φωτοβολταικά πλαίσια</t>
  </si>
  <si>
    <t>Ποσοστό οικίας: Κατηγορία Α</t>
  </si>
  <si>
    <t>Ποσοστό οικίας: Κατηγορία Β</t>
  </si>
  <si>
    <t>Ποσοστό οικίας: Κατηγορία Γ</t>
  </si>
  <si>
    <t>Ποσοστό Οικίας</t>
  </si>
  <si>
    <t>Ποσοστό τοπιοτέχνισης</t>
  </si>
  <si>
    <t>Ποσοστό τοπιοτέχνισης: Κατηγορία Α</t>
  </si>
  <si>
    <t>Ποσοστό τοπιοτέχνισης: Κατηγορία Β</t>
  </si>
  <si>
    <t>Ποσοστό τοπιοτέχνισης: Κατηγορία Γ</t>
  </si>
  <si>
    <t>Ποσοστό κολυμβ. δεξαμενής: Κατηγορία Α</t>
  </si>
  <si>
    <t>Ποσοστό κολυμβ. δεξαμενής: Κατηγορία Β</t>
  </si>
  <si>
    <t>Ποσοστό κολυμβ. δεξαμενής: Κατηγορία Γ</t>
  </si>
  <si>
    <t>Ποσοστό Κολυμβητικής δεξαμενής</t>
  </si>
  <si>
    <t>Ποσοστό υποσταθμού ΑΗΚ: Κατηγορία Α</t>
  </si>
  <si>
    <t>Ποσοστό υποσταθμού ΑΗΚ: Κατηγορία Β</t>
  </si>
  <si>
    <t>Ποσοστό υποσταθμού ΑΗΚ: Κατηγορία Γ</t>
  </si>
  <si>
    <t>Ποσοστό Ανελκυστήρα: Κατηγορία Α</t>
  </si>
  <si>
    <t>Ποσοστό Ανελκυστήρα: Κατηγορία Β</t>
  </si>
  <si>
    <t>Ποσοστό Ανελκυστήρα: Κατηγορία Γ</t>
  </si>
  <si>
    <t>Ποσοστό τροποποιήσης ή επισκεύης</t>
  </si>
  <si>
    <t>Ποσοστό τροποποιήσης ή επισκεύης: Κατηγορία Α</t>
  </si>
  <si>
    <t>Ποσοστό τροποποιήσης ή επισκεύης: Κατηγορία Β</t>
  </si>
  <si>
    <t>Ποσοστό τροποποιήσης ή επισκεύης: Κατηγορία Γ</t>
  </si>
  <si>
    <t>Ποσοστό αναπαλαίωσης: Κατηγορία Α</t>
  </si>
  <si>
    <t>Ποσοστό αναπαλαίωσης: Κατηγορία Β</t>
  </si>
  <si>
    <t>Ποσοστό αναπαλαίωσης: Κατηγορία Γ</t>
  </si>
  <si>
    <t>Ποσοστό γεωργοκτηνοτροφικής οικ.: Κατηγορία Γ</t>
  </si>
  <si>
    <t>Ποσοστό γεωργοκτηνοτροφικής οικ.: Κατηγορία Α</t>
  </si>
  <si>
    <t>Ποσοστό γεωργοκτηνοτροφικής οικ.: Κατηγορία Β</t>
  </si>
  <si>
    <t>Ποσοστό βιομηχανικής/βιοτεχνικής οικοδομής</t>
  </si>
  <si>
    <t>Ποσοστό βιομηχανικής/βιοτεχνικής οικ.: Κατηγορία Α</t>
  </si>
  <si>
    <t>Ποσοστό βιομηχανικής/βιοτεχνικής οικ.: Κατηγορία Β</t>
  </si>
  <si>
    <t>Ποσοστό βιομηχανικής/βιοτεχνικής οικ.: Κατηγορία Γ</t>
  </si>
  <si>
    <t>Ποσοστό πιστοποιητικό έγκρισης: Κατηγορία Α</t>
  </si>
  <si>
    <t>Ποσοστό πιστοποιητικό έγκρισης: Κατηγορία Β</t>
  </si>
  <si>
    <t>Ποσοστό πιστοποιητικό έγκρισης: Κατηγορία Γ</t>
  </si>
  <si>
    <t>(i). Εμβαδόν μεταξύ 1 - 200 m2:</t>
  </si>
  <si>
    <t>Ν. φωτοβολταικά πλαίσια</t>
  </si>
  <si>
    <t>Ακάλυπτος χώρος Σταθμευσης</t>
  </si>
  <si>
    <r>
      <rPr>
        <i/>
        <u/>
        <sz val="9"/>
        <rFont val="Arial"/>
        <family val="2"/>
      </rPr>
      <t xml:space="preserve">Σημείωση: </t>
    </r>
    <r>
      <rPr>
        <i/>
        <sz val="9"/>
        <rFont val="Arial"/>
        <family val="2"/>
        <charset val="161"/>
      </rPr>
      <t xml:space="preserve">Οι πιο πάνω τιμές αποτελούν τη βάση υπολογισμού για συνήθεις κατασκευές. Κάθε εξειδικευμένη περίπτωση θα εκτιμάται ξεχωριστά. </t>
    </r>
  </si>
  <si>
    <r>
      <rPr>
        <i/>
        <u/>
        <sz val="9"/>
        <rFont val="Arial"/>
        <family val="2"/>
      </rPr>
      <t xml:space="preserve">Σημείωση:  </t>
    </r>
    <r>
      <rPr>
        <i/>
        <sz val="9"/>
        <rFont val="Arial"/>
        <family val="2"/>
      </rPr>
      <t>Οι καλυμμένοι χώροι στάθμευσης υπολογίζονται στο εμβαδόν του καλυμμένου χώρου κάθε μονάδας ξεχωριστά. Στο υπολογισμό των ακάλυπτων χώρων στάθμευσης πρέπει να λαμβάνεται υπόψη ο χώρος (μπετόν) που καταλαμβάνει (τ.μ.)  μόνο σε περίπτωση που δεν έχει υπολογιστεί στις εργασίες τοπιοτέχνισης.</t>
    </r>
  </si>
  <si>
    <t>(i). Εμβαδόν προσθήκης μεταξύ 1 - 200 m2:</t>
  </si>
  <si>
    <t>Εμβαδόν καλυμμένων προσθηκών*</t>
  </si>
  <si>
    <t>ΣΤ. ΦΩΤΟΒΟΛΤΑΙΚΑ ΠΛΑΙΣΙΑ</t>
  </si>
  <si>
    <r>
      <rPr>
        <i/>
        <u/>
        <sz val="11"/>
        <rFont val="Calibri"/>
        <family val="2"/>
        <scheme val="minor"/>
      </rPr>
      <t xml:space="preserve">Σημείωση: (***) </t>
    </r>
    <r>
      <rPr>
        <i/>
        <sz val="11"/>
        <rFont val="Calibri"/>
        <family val="2"/>
        <scheme val="minor"/>
      </rPr>
      <t>Για κάθε 100τ.μ. εμβαδόν γης και ορόφων, πλυν του ισογείου, ή μέρος τούτων, περιλαμβανομένης και της γης που καλύπτεται από τις οικοδομές, με ελάχιστο δικαίωμα είναι €51,26. Σε περίπτωση μικρότερου ποσού κατά τον υπολογισμό, υιοθετείται το ελάχιστο δικαίωμα.</t>
    </r>
  </si>
  <si>
    <t>Υφιστάμενο εμβαδόν m2</t>
  </si>
  <si>
    <t>Β. Τοπιοτέχνιση αυλών, κήπων, ανθώνες, κλπ</t>
  </si>
  <si>
    <t>Γ. Κατασκευή κολυμβητικής δεξαμενής</t>
  </si>
  <si>
    <t>Ζ. Προσθήκες, τροποποιήσεις και επισκευές σε οικιακή ή δημοσιά οικοδομή χωρίς αύξηση του εμβαδόν</t>
  </si>
  <si>
    <t>Επισκευή πλάκας από μπετόν</t>
  </si>
  <si>
    <t>Προσθήκη κολώνων</t>
  </si>
  <si>
    <t>6. Τσιμέντωμα/ σκυρόδεμα αυλής</t>
  </si>
  <si>
    <t>3. Ακάλυπτη Βεράντα</t>
  </si>
  <si>
    <t>5. Ράμπα/Πλακόστρωτο</t>
  </si>
  <si>
    <t>7. Πέργολα / Κιόσκι</t>
  </si>
  <si>
    <t>8. Ψησταριά / Φούρνος</t>
  </si>
  <si>
    <t>9. Σκυβαλαποθήκη</t>
  </si>
  <si>
    <t>10. Μεταλλική Σκάλα</t>
  </si>
  <si>
    <t>11. Συντριβάνι</t>
  </si>
  <si>
    <t xml:space="preserve">12.  Δεξαμενή Νερού </t>
  </si>
  <si>
    <t>13. Ακάλυπτοι χώροι Στάθμευσης</t>
  </si>
  <si>
    <t>Κοινόχρηστοι/κοινόκτητοι χώροι</t>
  </si>
  <si>
    <t>Τιμή/100m2</t>
  </si>
  <si>
    <t>ΠΡΟΥΠΟΛ. ΚΑΤΑΣΚ. ΣΕ ΕΥΡΩ</t>
  </si>
  <si>
    <t>Διατομή τοίχου -  1,00 Χ 0,15 + 0,80 Χ 0,20 - Ύψος 1,00μ</t>
  </si>
  <si>
    <t>Διατομή τοίχου - 4,30 Χ 0,35 + 3,00 Χ 0,40 Χ 0,20 - Ύψος 4,30 μ</t>
  </si>
  <si>
    <t>Διατομή τοίχου - 3,30 Χ 0,25 + 2,50 Χ 0,30 Χ 0,20 - Ύψος 3,30 μ</t>
  </si>
  <si>
    <t>Διατομή τοίχου - 2,30 Χ 0,25 + 2,00 Χ 0,30 Χ 0,20 - Ύψος 2,30 μ</t>
  </si>
  <si>
    <t>Διατομή τοίχου - 1,99 Χ 0,25 + 1,80 Χ 0,30Χ 0,20 - Ύψος 1,99 μ</t>
  </si>
  <si>
    <t>ΚΟΣΤΟΣ ΑΝΑ ΜΕΤΡΟ ΜΗΚΟΥΣ ΣΕ ΕΥΡΩ</t>
  </si>
  <si>
    <t xml:space="preserve"> ΣΕ ΠΕΡΙΠΤΩΣΗ ΠΟΥ ΕΠΙΘΥΜΕΙΤΕ ΝΑ ΜΕΤΑΒΕΙΤΕ ΣΤΟΝ ΚΑΤΑΛΟΓΟ ΤΙΜΩΝ ΠΑΡΑΚΑΛΩ ΠΑΤΗΣΤΕ ΕΔΩ</t>
  </si>
  <si>
    <t>Ποσό</t>
  </si>
  <si>
    <t>Ποσοστό</t>
  </si>
  <si>
    <t xml:space="preserve">Αύξηση </t>
  </si>
  <si>
    <t>ΚΑΤΑΛΟΓΟΣ ΥΔΑΤΟΔΕΞΑΜΕΝΩΝ ΚΑΙ ΤΟΙΧΩΝ ΑΝΤΙΣΤΗΡΙΞΗΣ ΚΑΙ  ΚΟΣΤΟΛΟΓΙΑ ΥΠΟΥΡΓΕΙΟΥ ΓΕΩΡΓΙΑΣ ΦΥΣΙΚΩΝ ΠΟΡΩΝ ΚΑΙ ΠΕΡΙΒΑΛΛΟΝΤΟΣ (1/9/98)</t>
  </si>
  <si>
    <t>ΤΟΙΧΟΣ ΑΝΤΙΣΤΗΡΙΞΗΣ - ΔΙΑΤΟΜΗ ΚΑΙ ΥΨΟΣ ΣΕ ΜΕΤΡΑ</t>
  </si>
  <si>
    <t>ΥΔΑΤΟΔΕΞΑΜΕΝΗΣ - ΤΥΠΟΣ</t>
  </si>
  <si>
    <t>25%</t>
  </si>
  <si>
    <t>ΔΗΜΟΣ /ΧΩΡΙΟ</t>
  </si>
  <si>
    <t xml:space="preserve">ΤΙΜΕΣ ΜΟΝΑΔΟΣ ΥΠΟΛΟΓΙΣΜΟΥ ΓΙΑ ΣΚΟΠΟΥΣ ΥΠΟΛΟΓΙΣΜΟΥ ΔΙΚΑΙΩΜΑΤΩΝ </t>
  </si>
  <si>
    <t>Μονάδα υπολογισμού</t>
  </si>
  <si>
    <r>
      <rPr>
        <b/>
        <u/>
        <sz val="11"/>
        <color rgb="FFFFFFFF"/>
        <rFont val="Calibri"/>
        <family val="2"/>
        <scheme val="minor"/>
      </rPr>
      <t xml:space="preserve">ΣΗΜΕΙΩΣΗ: </t>
    </r>
    <r>
      <rPr>
        <b/>
        <sz val="11"/>
        <color rgb="FFFFFFFF"/>
        <rFont val="Calibri"/>
        <family val="2"/>
        <scheme val="minor"/>
      </rPr>
      <t xml:space="preserve"> Όλα τα "Κουτάκια" (Cells) , σε αυτό το Φύλλο Εργασίας (Sheet), είναι κλειδωμένα για λόγους ασφαλείας. </t>
    </r>
    <r>
      <rPr>
        <b/>
        <u/>
        <sz val="11"/>
        <color rgb="FFFFFFFF"/>
        <rFont val="Calibri"/>
        <family val="2"/>
        <scheme val="minor"/>
      </rPr>
      <t>Δεν χρειάζεται οποιαδήποτε ενέργεια εκ μέρους σας.</t>
    </r>
  </si>
  <si>
    <t>ΠΕΡΙΓΡΑΦΗ - ΕΛΑΧΙΣΤΟ ΠΟΣΟ ΑΝΑ ΤΥΠΟ ΑΝΑΠΤΥΞΗΣ</t>
  </si>
  <si>
    <t>ΠΕΡΙΓΡΑΦΗ - ΠΟΣΟΣΤΟ ΑΝΑ ΤΥΠΟ ΑΝΑΠΤΥΞΗΣ</t>
  </si>
  <si>
    <t>ΠΕΡΙΓΡΑΦΗ - ΑΥΞΗΣΗ ΑΝΑ ΤΥΠΟ ΑΝΑΠΤΥΞΗΣ</t>
  </si>
  <si>
    <t>Συνολικό εμβαδόν m2</t>
  </si>
  <si>
    <t>Πρόσθετο εμβ. προσθήκης μεταξ 301-400 m2:</t>
  </si>
  <si>
    <t>Πρόσθετο  εμβ. Προσθ. μεταξύ 401-600 m2:</t>
  </si>
  <si>
    <t xml:space="preserve"> Πρόσθετο εμβ. Προσθ. μεταξύ 201-300 m2:</t>
  </si>
  <si>
    <t xml:space="preserve"> Πρόσθετο εμβ. Προσθ. πέραν των 600 m2:</t>
  </si>
  <si>
    <t>Εμβ. προσθ. μεταξύ 1 - 200  m2:</t>
  </si>
  <si>
    <t xml:space="preserve"> (ix). Καγκελόθυρες</t>
  </si>
  <si>
    <t>2. ΤΟΙΧΟΣ ΑΝΤΙΣΤΗΡΙΞΗΣ</t>
  </si>
  <si>
    <t>3. ΑΚΑΛΥΠΤΗ ΒΕΡΑΝΤΑ</t>
  </si>
  <si>
    <t>4. ΒΑΘΜΙΔΕΣ ΣΚΑΛΙΑ</t>
  </si>
  <si>
    <t>5. ΡΑΜΠΑ/ΠΛΑΚΟΣΤΡΩΤΟ</t>
  </si>
  <si>
    <t>6. ΤΣΙΜΕΝΤΩΜΑ</t>
  </si>
  <si>
    <t>7. ΠΕΡΓΟΛΑ/ΚΙΟΣΚΙ</t>
  </si>
  <si>
    <t>8. ΨΗΣΤΑΡΙΑ/ ΦΟΥΡΝΟΣ</t>
  </si>
  <si>
    <t>9. ΣΚΥΒΑΛΑΠΟΘΗΚΗ</t>
  </si>
  <si>
    <t>10. ΜΕΤΑΛΛΙΚΗ ΣΚΑΛΑ</t>
  </si>
  <si>
    <t>11. ΣΥΝΤΡΙΒΑΝΙ</t>
  </si>
  <si>
    <t>12. ΔΕΞΑΜΕΝΗ ΝΕΡΟΥ</t>
  </si>
  <si>
    <t>13. ΕΡΓΑΣΙΕΣ ΤΟΠΙΟΤΕΧΝΙΣΗ ΑΥΛΩΝ &amp; ΚΗΠΩΝ, ΑΝΘΩΝΕΣ ΚΛΠ</t>
  </si>
  <si>
    <t>Β - ΕΡΓΑΣΙΕΣ ΠΟΥ ΑΦΟΡΟΥΝ ΤΗΝ ΑΝΕΓΕΡΣΗ, ΕΠΑΝΟΙΚΟΔΟΜΗ, ΤΡΟΠΟΠΟΙΗΣΗ Η ΕΠΙΣΚΕΥΗ ΒΙΟΜΗΧΑΝΙΚΗΣ ΟΙΚΟΔΟΜΗΣ*</t>
  </si>
  <si>
    <t>14. ΚΑΤΑΣΚΕΥΗ ΚΟΛΥΜΒΗΤΙΚΗΣ ΔΕΞΑΜΕΝΗΣ</t>
  </si>
  <si>
    <t>15. ΥΠΟΣΤΑΘΜΟΣ ΑΗΚ</t>
  </si>
  <si>
    <t>16. ΑΝΕΛΚΥΣΤΗΡΑΣ</t>
  </si>
  <si>
    <t>17. ΑΚΑΛΥΠΤΟΙ ΧΩΡΟΙ ΣΤΑΘΜΕΥΣΗΣ</t>
  </si>
  <si>
    <t>/Πλαίσιο</t>
  </si>
  <si>
    <t>Γ. ΕΡΓΑΣΙΕΣ ΠΟΥ ΑΦΟΡΟΥΝ ΤΗΝ ΑΝΕΓΕΡΣΗ, ΕΠΑΝΟΙΚΟΔΟΜΗ, ΤΡΟΠΟΠΟΙΗΣΗ Η ΕΠΙΣΚΕΥΗ ΓΕΩΡΓΟΚΤΗΝΟΤΡΟΦΙΚΗΣ ΟΙΚΟΔΟΜΗΣ</t>
  </si>
  <si>
    <t>Δ. ΔΙΑΦΟΡΑ</t>
  </si>
  <si>
    <t>Ποσοστό Υποσταθμού ΑΗΚ - σε τεμάχια με οικοδομή ΟΙΚΙΣΤΙΚΗΣ ή/και ΔΗΜΟΣΙΑΣ χρήσης</t>
  </si>
  <si>
    <t>Ποσοστό Υποσταθμού ΑΗΚ - σε τεμάχια με βιοτεχνική/ βιομηχανική οικοδομή</t>
  </si>
  <si>
    <t>Ποσοστό Ανελκυστήρας - σε τεμάχια με οικοδομή ΟΙΚΙΣΤΙΚΗΣ ή/και ΔΗΜΟΣΙΑΣ χρήσης</t>
  </si>
  <si>
    <t>Ποσοστό Ανελκυστήρας - σε τεμάχια με βιοτεχνική/ βιομηχανική οικοδομή</t>
  </si>
  <si>
    <t>Σημείωση: 5% Επί των δικαιωμάτων για έκδοση της/των αδειών για την/τις οποία/ες γίνεται αίτηση για πιστοποιητικό έγκρισης.</t>
  </si>
  <si>
    <t>Ε. Ανελκυστήρας - σε οικοδομή ΟΙΚΙΣΤΙΚΗΣ ή/και ΔΗΜΟΣΙΑΣ χρήσης</t>
  </si>
  <si>
    <t>Ε. Ανελκυστήρας - σε βιοτεχνική/ βιομηχανική οικοδομή</t>
  </si>
  <si>
    <r>
      <t>(i). Για κάθε οικόπεδο με εμβαδόν μέχρι 550 m</t>
    </r>
    <r>
      <rPr>
        <vertAlign val="superscript"/>
        <sz val="11"/>
        <rFont val="Arial"/>
        <family val="2"/>
        <charset val="161"/>
      </rPr>
      <t>2</t>
    </r>
    <r>
      <rPr>
        <sz val="11"/>
        <rFont val="Arial"/>
        <family val="2"/>
        <charset val="161"/>
      </rPr>
      <t>: Κατηγορία Α</t>
    </r>
  </si>
  <si>
    <r>
      <t>(i). Για κάθε οικόπεδο με εμβαδόν μέχρι 550 m</t>
    </r>
    <r>
      <rPr>
        <vertAlign val="superscript"/>
        <sz val="11"/>
        <rFont val="Arial"/>
        <family val="2"/>
        <charset val="161"/>
      </rPr>
      <t>2</t>
    </r>
    <r>
      <rPr>
        <sz val="11"/>
        <rFont val="Arial"/>
        <family val="2"/>
        <charset val="161"/>
      </rPr>
      <t>: Κατηγορία Β</t>
    </r>
  </si>
  <si>
    <r>
      <t>(i). Για κάθε οικόπεδο με εμβαδόν μέχρι 550 m</t>
    </r>
    <r>
      <rPr>
        <vertAlign val="superscript"/>
        <sz val="11"/>
        <rFont val="Arial"/>
        <family val="2"/>
        <charset val="161"/>
      </rPr>
      <t>2</t>
    </r>
    <r>
      <rPr>
        <sz val="11"/>
        <rFont val="Arial"/>
        <family val="2"/>
        <charset val="161"/>
      </rPr>
      <t>: Κατηγορία Γ</t>
    </r>
  </si>
  <si>
    <t>(ii). Για κάθε οικόπεδο με εμβαδόν μεταξύ 501 - 800 m2: Κατηγορία Α</t>
  </si>
  <si>
    <t>(ii). Για κάθε οικόπεδο με εμβαδόν μεταξύ 501 - 800 m2: Κατηγορία Β</t>
  </si>
  <si>
    <t>(ii). Για κάθε οικόπεδο με εμβαδόν μεταξύ 501 - 800 m2: Κατηγορία Γ</t>
  </si>
  <si>
    <t>(iii). Για κάθε οικόπεδο με εμβαδόν πέραν των 800 m2: Κατηγορία Α</t>
  </si>
  <si>
    <t>(iii). Για κάθε οικόπεδο με εμβαδόν πέραν των 800 m2: Κατηγορία Β</t>
  </si>
  <si>
    <t>(iii). Για κάθε οικόπεδο με εμβαδόν πέραν των 800 m2: Κατηγορία Γ</t>
  </si>
  <si>
    <r>
      <t xml:space="preserve">Σημείωση: (**) </t>
    </r>
    <r>
      <rPr>
        <i/>
        <sz val="11"/>
        <rFont val="Calibri"/>
        <family val="2"/>
        <scheme val="minor"/>
      </rPr>
      <t>Όροφος λογίζεται το ισόγειο και υπόγειο ή υπόγειο που δεν χρησιμοποιούνται ως κοινόχρηστοι χώροι ή ως βοηθητικοί σε σχέση με την κύρια οικοδομή.</t>
    </r>
  </si>
  <si>
    <t>2. Συνολικό εμβαδόν σημαίνει το εμβαδόν όλων των εσωτερικών και εξωτερικών καλυμμένων χώρων (Άθροισμα εμβαδών προτεινόμενων μονάδων και κοινόχρηστων/ κοινόκτητων χώρων), ανεξάρτητα αν λογίζεται για σκοπούς υπολογισμού του συντελεστή δόμησης με βάση την Πολεοδομική νομοθεσία. π.χ. Το εμβαδόν προβόλου, εξώστη,  καλυμμένης βεράντας, αποθηκευτικού χώρου, καλυμμένου ημιυπαίθριου χώρου (pilotis), καλυμμένου χώρου στάθμευσης κτλ υπολογίζεται στο εμβαδόν.</t>
  </si>
  <si>
    <t>2. Συνολικό εμβαδόν σημαίνει το εμβαδόν όλων των προτεινόμενων εσωτερικών και εξωτερικών καλυμμένων προσθηκών, ανεξάρτητα αν λογίζεται για σκοπούς υπολογισμού του συντελεστή δόμησης με βάση την Πολεοδομική νομοθεσία. π.χ. Το εμβαδόν προβόλου, εξώστη, καλυμμένης βεράντας, αποθηκευτικού χώρου, καλυμμένου ημιυπαίθριου χώρου (pilotis), καλυμμένου χώρου στάθμευσης κτλ υπολογίζεται στο εμβαδόν.</t>
  </si>
  <si>
    <t xml:space="preserve">(vii) Τοιχοποιία με από γυψοσανίδα (10cm μέσα-έξω μόνωση από πετροβάμβακα) </t>
  </si>
  <si>
    <t>Α. ΣΥΝΟΛΙΚΟ ΕΜΒΑΔΟΝ ΓΗΣ</t>
  </si>
  <si>
    <t>Β. ΕΜΒΑΔΟΝ ΜΕΡΙΔΙΟΥ ΚΑΙ ΟΙΚΟΔΟΜΩΝ</t>
  </si>
  <si>
    <t>Αρ. τεμαχίου</t>
  </si>
  <si>
    <t>ΙΣΟΓΕΙΑ ΟΙΚΟΔΟΜΗ ΧΩΡΙΣ ΥΠΟΓΕΙΟ</t>
  </si>
  <si>
    <t>ΟΙΚΟΔΟΜΗ ΠΕΡΑΝ ΤΟΥ ΕΝΟΣ ΟΡΟΦΟΥ</t>
  </si>
  <si>
    <t>Αρ. Μονάδας</t>
  </si>
  <si>
    <t>Καταχωρήστε στο πεδίο "ΕΜΒΑΔΟΝ ΤΜΗΜΑΤΟΣ " το εμβαδόν γης (συμπερ. Ισόγειου οικοδομής) και ορόφων και υπογείου, το οποίο έχει κύριες χρήσεις.</t>
  </si>
  <si>
    <t>3. Συνολικό εμβαδόν είναι το εμβαδόν όλων  εσωτερικών και εξωτερικών καλυμμένων χώρων, ανεξάρτητα αν λογίζεται για σκοπούς υπολογισμού του συντελεστή δόμησης με βάση την Πολεοδομική νομοθεσία.</t>
  </si>
  <si>
    <t>2.  Όροφος λογίζεται το ισόγειο και υπόγειο ή υπόγειο που δεν χρησιμοποιούνται ως κοινόχρηστοι χώροι ή ως βοηθιτικοί σε σχέση με την κύρια οικοδομή.</t>
  </si>
  <si>
    <t>4. Τιμή για κάθε 100τ.μ. γης ή μέρος αυτών, περιλαμβανομένης της γης που καλύπτεται από τις οικοδομές, με ελάχιστο δικαίωμα είναι €51,26. Σε περίπτωση μικρότερου ποσού κατά τον υπολογισμό, υιοθετείται το ελάχιστο δικαίωμα.</t>
  </si>
  <si>
    <t>Β. ΚΑΤΗΓΟΡΙΑ ΟΙΚΟΔΟΜΗΣ</t>
  </si>
  <si>
    <t>Εμβαδόν Μονάδας</t>
  </si>
  <si>
    <t>Κατηγορία οικοδομής</t>
  </si>
  <si>
    <t>Γ. ΕΜΒΑΔΟΝ ΚΟΙΝΟΧΡΗΣΤΩΝ/ ΚΟΙΝΟΚΤΗΤΩΝ</t>
  </si>
  <si>
    <t>Δ. ΕΜΒΑΔΟΝ ΧΩΡΩΝ ΜΕ ΑΠΟΚΛΕΙΣΤΙΚΟ ΔΙΚΑΙΩΜΑ ΧΡΗΣΗΣ</t>
  </si>
  <si>
    <t>Ε. ΕΜΒΑΔΟΝ ΑΝΑ ΜΟΝΑΔΑ</t>
  </si>
  <si>
    <t xml:space="preserve"> Συνολικό Εμβαδόν αυλής*</t>
  </si>
  <si>
    <t xml:space="preserve">Συνολικό εμβαδόν χώρων στάθμευσης ΑΜΕΑ* </t>
  </si>
  <si>
    <t>Συνολικό εμβαδόν χώρων στάθμευσης επισκεπτών*</t>
  </si>
  <si>
    <t>Καταχωρήστε στο πεδίο "ΕΜΒΑΔΟΝ ΤΜΗΜΑΤΟΣ" το εμβαδόν γης (συμπερ. Ισόγειου οικοδομής).</t>
  </si>
  <si>
    <t>Καταχωρήστε στο πεδίο "ΕΜΒΑΔΟΝ ΜΟΝΑΔΟΣ " το εμβαδόν όλων των καλυμμένων χώρων της μονάδας (δηλ. καλυμμένοι χώροι στάθμευσης, καλυμμένες βεράντες κλπ.).</t>
  </si>
  <si>
    <r>
      <t xml:space="preserve">Συνολικό εμβαδόν ανελκυστήρα είναι το εμβαδόν του ανελκυστήρα </t>
    </r>
    <r>
      <rPr>
        <sz val="10"/>
        <color rgb="FF00B050"/>
        <rFont val="Tahoma"/>
        <family val="2"/>
      </rPr>
      <t>μόνο</t>
    </r>
    <r>
      <rPr>
        <sz val="10"/>
        <color rgb="FF00B050"/>
        <rFont val="Tahoma"/>
        <family val="2"/>
        <charset val="161"/>
      </rPr>
      <t xml:space="preserve"> μια φορά.</t>
    </r>
  </si>
  <si>
    <t>Σημείωση: Εμβαδόν κοινοχρηστης/ κοινόκτητης οροφής σε περίπτωση που είναι κοινόχρηστη/ κοινόκτητη.</t>
  </si>
  <si>
    <t>Σημείωση: Εμβαδόν του δώματος είναι το συνολικό εμβαδόν του κοινόχρηστου/ κοινόκτητου δώματος.</t>
  </si>
  <si>
    <r>
      <t>Σημείωση: Συνολικό εμβαδόν χώρων στάθμευσης ΑΜΕΑ είναι το εμβαδόν</t>
    </r>
    <r>
      <rPr>
        <sz val="10"/>
        <color rgb="FF00B050"/>
        <rFont val="Tahoma"/>
        <family val="2"/>
      </rPr>
      <t xml:space="preserve"> όλων των Χ.ΣΤ. ΑΜΕΑ</t>
    </r>
    <r>
      <rPr>
        <sz val="10"/>
        <color rgb="FF00B050"/>
        <rFont val="Tahoma"/>
        <family val="2"/>
        <charset val="161"/>
      </rPr>
      <t xml:space="preserve"> με διαστάσεις 3,3χ5 μ. ο κάθε Χ.ΣΤ. ΑΜΕΑ.</t>
    </r>
  </si>
  <si>
    <r>
      <t>Σημείωση: Συνολικό εμβαδόν χώρων στάθμευσης επισκεπτών είναι το εμβαδόν</t>
    </r>
    <r>
      <rPr>
        <sz val="10"/>
        <color rgb="FF00B050"/>
        <rFont val="Tahoma"/>
        <family val="2"/>
      </rPr>
      <t xml:space="preserve"> όλων των Χ.ΣΤ.  επισκεπτών</t>
    </r>
    <r>
      <rPr>
        <sz val="10"/>
        <color rgb="FF00B050"/>
        <rFont val="Tahoma"/>
        <family val="2"/>
        <charset val="161"/>
      </rPr>
      <t xml:space="preserve"> με διαστάσεις 2,4χ4,8 μ. ο κάθε Χ.ΣΤ. επισκέπτη.</t>
    </r>
  </si>
  <si>
    <r>
      <t>Σημείωση: Συνολικό εμβαδόν κλιμακοστάσιο είνα</t>
    </r>
    <r>
      <rPr>
        <sz val="10"/>
        <color rgb="FF00B050"/>
        <rFont val="Tahoma"/>
        <family val="2"/>
      </rPr>
      <t>ι άθροισμα του εμβαδόν του κλιμακοστασίου σε κάθε όροφο</t>
    </r>
    <r>
      <rPr>
        <sz val="10"/>
        <color rgb="FF00B050"/>
        <rFont val="Tahoma"/>
        <family val="2"/>
        <charset val="161"/>
      </rPr>
      <t xml:space="preserve"> .</t>
    </r>
  </si>
  <si>
    <t>6. Τιμή για κάθε 100τ.μ. γης ή μέρος αυτών, περιλαμβανομένης της γης που καλύπτεται από τις οικοδομές, με ελάχιστο δικαίωμα είναι €51,26. Σε περίπτωση μικρότερου ποσού κατά τον υπολογισμό, υιοθετείται το ελάχιστο δικαίωμα.</t>
  </si>
  <si>
    <t xml:space="preserve">Συνολικό εμβαδόν χώρων στάθμευσης </t>
  </si>
  <si>
    <t>Συνολικό εμβαδόν χώρων αποθηκών</t>
  </si>
  <si>
    <t>Συνολικό εμβαδόν roof gardens</t>
  </si>
  <si>
    <t>Συνολικό εμβαδόν άλλων χώρων με αποκλειστικό δικαίωμα χρήσης</t>
  </si>
  <si>
    <t>Συνολικό Εμβαδόν Κλιμακοστασίου*</t>
  </si>
  <si>
    <t>Εμβαδόν Ανελκυστήρα*</t>
  </si>
  <si>
    <t>Συνολικό εμβαδόν δώματος*</t>
  </si>
  <si>
    <t>Σημείωση: Συνολικό εμβαδόν όλων των χώρων στάθμευσης. Δεν συμπεριλαμβάνονται οι Χ.ΣΤ. επισκεπτών και Α.Μ.Ε.Α.</t>
  </si>
  <si>
    <t xml:space="preserve">Σημείωση: Συνολικό εμβαδόν αποθήκων με αποκλειστικό δικαίωμα χρήσης. </t>
  </si>
  <si>
    <t xml:space="preserve">Σημείωση: Συνολικό εμβαδόν χώρων roof gardens με αποκλειστικό δικαίωμα χρήσης. </t>
  </si>
  <si>
    <t>Σημείωση: Συνολικό εμβαδόν αυλής είναι το εμβαδόν αυλής με αποκλειστικό δικαίωμα χρήσης.</t>
  </si>
  <si>
    <t>Σημείωση: Συνολικό εμβαδόν αυλής είναι το εμβαδόν της κοινόχρηστης/ κοινόκτητης αυλής αφαιρόντας το εμβαδόν των μονάδων στο ισόγειο, καθώς και τους χώρους με αποκλειστικό δικαιώμα χρήσης που βρίσκονται στο ισόγειο.</t>
  </si>
  <si>
    <t>4. Συνολικό εμβαδόν κοινόχρηστων/ κοινόκτητων είναι το εμβαδόν των Χ.ΣΤ. ΑΜΕΑ (διαστάσεις 3,3χ5 μ. ο κάθε Χ.ΣΤ. ΑΜΕΑ), Χ.ΣΤ. επισκεπτών (διαστάσεις 2,4*4,8μ. ο κάθε Χ.ΣΤ. επισκεπτών), κοινόκτητη/ κοινόχρηστη αυλή (αφαιρόντας το εμβαδόν των μονάδων στο ισόγειο, καθώς και τους χώρους με αποκλειστικό δικαιώμα χρήσης στο ισόγειο), το κλιμακοστάσιο σε κάθε όροφο και τον ανελκυστήρα (μόνο μια φορά), εμβαδόν κοινοχρηστης/ κοινόκτητης οροφής σε περίπτωση που είναι κοινόχρηστη/ κοινόκτητη και το εμβαδόν του δώματος.</t>
  </si>
  <si>
    <t>5. Συνολικό εμβαδόν χώρων με αποκλειστικό δικαίωμα χρήσης είναι το εμβαδόν όλων των χώρων με αποκλειστικό δικαίωμα χρήσης, δηλαδή χώροι στάθμευσης (δεν συμπεριλ. οι Χ.ΣΤ. επισκεπτών και Α.Μ.Ε.Α) , το εμβαδόν αποθήκων, του roof garden, αυλήκλπ).</t>
  </si>
  <si>
    <t xml:space="preserve"> Εμβαδόν τμήματος γης (συμπερ. της οικοδομής)</t>
  </si>
  <si>
    <t>Αχερίτου</t>
  </si>
  <si>
    <t>Σωτήρα - Αμμόχωστος</t>
  </si>
  <si>
    <t>Σωτήρα - Λεμεσός</t>
  </si>
  <si>
    <t>Αγία Βαρβάρα -Λευκωσία</t>
  </si>
  <si>
    <t>Αγία Βαρβάρα - Πάφος</t>
  </si>
  <si>
    <t>Καλό Χωριό - Λεμεσός</t>
  </si>
  <si>
    <t xml:space="preserve">Ύδατοδεξαμενή - 130 τόνων ανοικτή </t>
  </si>
  <si>
    <t>ΕΚΤIΜΗΣΗ ΔΙΚΑΙΩΜΑΤΩΝ</t>
  </si>
  <si>
    <r>
      <t xml:space="preserve"> (i). Κολυμβ. Δεξ. από Οπλισμένο Σκυρόδεμα (m</t>
    </r>
    <r>
      <rPr>
        <vertAlign val="superscript"/>
        <sz val="11"/>
        <rFont val="Arial"/>
        <family val="2"/>
        <charset val="161"/>
      </rPr>
      <t>3</t>
    </r>
    <r>
      <rPr>
        <sz val="11"/>
        <rFont val="Arial"/>
        <family val="2"/>
        <charset val="161"/>
      </rPr>
      <t>)</t>
    </r>
  </si>
  <si>
    <r>
      <t xml:space="preserve"> (ii). Κολυμβ. Δεξ. Προκατασκευασμένη (m</t>
    </r>
    <r>
      <rPr>
        <vertAlign val="superscript"/>
        <sz val="11"/>
        <rFont val="Arial"/>
        <family val="2"/>
        <charset val="161"/>
      </rPr>
      <t>3</t>
    </r>
    <r>
      <rPr>
        <sz val="11"/>
        <rFont val="Arial"/>
        <family val="2"/>
        <charset val="161"/>
      </rPr>
      <t>)</t>
    </r>
  </si>
  <si>
    <r>
      <t>m</t>
    </r>
    <r>
      <rPr>
        <vertAlign val="superscript"/>
        <sz val="11"/>
        <color theme="1"/>
        <rFont val="Arial"/>
        <family val="2"/>
        <charset val="161"/>
      </rPr>
      <t>3</t>
    </r>
    <r>
      <rPr>
        <sz val="11"/>
        <color theme="1"/>
        <rFont val="Arial"/>
        <family val="2"/>
        <charset val="161"/>
      </rPr>
      <t xml:space="preserve"> @ €</t>
    </r>
  </si>
  <si>
    <t xml:space="preserve"> (i). Κολυμβ. Δεξ. από Οπλισμένο Σκυρόδεμα (m3)</t>
  </si>
  <si>
    <t xml:space="preserve"> (ii). Κολυμβ. Δεξ. Προκατασκευασμένη (m3)</t>
  </si>
  <si>
    <t>14. Footsal - Πλαστικός τάπητας</t>
  </si>
  <si>
    <t>Οικιστική μονάδα 1</t>
  </si>
  <si>
    <t>Οικιστική μονάδα 2</t>
  </si>
  <si>
    <t>B. ΕΡΓΑΣΙΕΣ ΠΟΥ ΑΦΟΡΟΥΝ ΤΗ ΚΑΤΑΣΚΕΥΗ ΤΟΙΧΟΥ, ΑΝΑΧΩΜΑΤΟΣ, ΠΕΡΙΤΕΙΧΙΣΜΑΤΟΣ, ΠΕΡΙΦΡΑΓΜΑΤΟΣ Η ΑΛΛΩΝ ΚΑΤΑΣΚΕΥΩΝ ΠΟΥ ΠΕΡΙΚΛΕΙΟΥΝ ΓΗ, Η ΓΙΑ ΑΛΛΕΣ ΚΑΤΑΣΚΕΥΕΣ (ΟΠΩΣ ΑΚΑΛΥΠΤΕΣ ΒΕΡΑΝΤΕΣ, ΧΩΡΟΙ ΣΤΑΘΜΕΥΣΗΣ, ΜΟΝΑΔΕΣ ΚΛΠ.)</t>
  </si>
  <si>
    <t>Ε. ΑΝΕΛΚΥΣΤΗΡΑΣ</t>
  </si>
  <si>
    <t>Εμβαδόν κοινόχρηστης/ κοινόκτητης οροφής*</t>
  </si>
  <si>
    <t>Άλλος κοινόχρηστος χώρος</t>
  </si>
  <si>
    <t>Δώσε περιγραφή</t>
  </si>
  <si>
    <t>ΣΕ ΠΕΡΙΠΤΩΣΗ ΠΟΥ ΕΠΙΘΥΜΕΙΤΕ ΝΑ ΜΕΤΑΒΕΙΤΕ ΣΤΟΝ ΚΑΤΑΛΟΓΟ ΠΕΡΙΟΧΩΝ ΠΑΡΑΚΑΛΩ ΠΑΤΗΣΤΕ ΕΔΩ</t>
  </si>
  <si>
    <t>8. Σε περίπτωση που το παρόν εντυπο υπολογισμού δεν καλύπτει και τις δυο μονάδες θα πρέπει να υποβληθεί ξεχωριστά επιπρόσθετο φύλλο.</t>
  </si>
  <si>
    <t>Συνολικός αριθμός υφιστάμενων μονάδων</t>
  </si>
  <si>
    <t>ΚΑΤΑΛΟΓΟΣ ΠΕΡΙΕΧΟΜΕΝΟΥ</t>
  </si>
  <si>
    <t xml:space="preserve">ΚΑΤΑΛΟΓΟΣ ΠΕΡΙΕΧΟΜΕΝΟΥ </t>
  </si>
  <si>
    <r>
      <t xml:space="preserve">Συνολικό υφιστάμενο εμβαδόν (τ.μ.)                    </t>
    </r>
    <r>
      <rPr>
        <sz val="12"/>
        <rFont val="Arial"/>
        <family val="2"/>
      </rPr>
      <t xml:space="preserve"> </t>
    </r>
    <r>
      <rPr>
        <sz val="10"/>
        <rFont val="Arial"/>
        <family val="2"/>
      </rPr>
      <t xml:space="preserve">(δεν συμπεριλαμβάνονται οι κοινόχρηστοι χώροι) </t>
    </r>
  </si>
  <si>
    <t>Συνολικό εμβαδόν κοινόχρηστων χώρων (τ.μ.)</t>
  </si>
  <si>
    <t>ΣΥΝΟΛΟ Α(1).</t>
  </si>
  <si>
    <t>Συνολικό εμβαδόν υφιστάμενων κοινόχρηστων χώρων (τ.μ.)</t>
  </si>
  <si>
    <r>
      <t xml:space="preserve">Συνολικό εμβαδόν μονάδων (τ.μ.)                         </t>
    </r>
    <r>
      <rPr>
        <sz val="12"/>
        <rFont val="Arial"/>
        <family val="2"/>
      </rPr>
      <t xml:space="preserve"> (</t>
    </r>
    <r>
      <rPr>
        <u/>
        <sz val="10"/>
        <rFont val="Arial"/>
        <family val="2"/>
      </rPr>
      <t xml:space="preserve">δεν </t>
    </r>
    <r>
      <rPr>
        <sz val="10"/>
        <rFont val="Arial"/>
        <family val="2"/>
      </rPr>
      <t xml:space="preserve">συμπεριλαμβάνονται οι κοινόχρηστοι χώροι) </t>
    </r>
  </si>
  <si>
    <r>
      <t xml:space="preserve">Συνολικό εμβαδόν προσθηκομετατροπών (τ.μ.) </t>
    </r>
    <r>
      <rPr>
        <sz val="10"/>
        <rFont val="Arial"/>
        <family val="2"/>
      </rPr>
      <t>(</t>
    </r>
    <r>
      <rPr>
        <u/>
        <sz val="10"/>
        <rFont val="Arial"/>
        <family val="2"/>
      </rPr>
      <t>δεν</t>
    </r>
    <r>
      <rPr>
        <sz val="10"/>
        <rFont val="Arial"/>
        <family val="2"/>
      </rPr>
      <t xml:space="preserve"> συμπεριλαμβάνονται οι κοινόχρηστοι χώροι) </t>
    </r>
  </si>
  <si>
    <t>Συνολικό εμβαδόν κοινόχρηστων προσθήκων (τ.μ.)</t>
  </si>
  <si>
    <t xml:space="preserve">ΣΥΝΟΛΟ Α(2). </t>
  </si>
  <si>
    <t>ΚΑΤΑΛΟΓΟΣ ΕΜΒΑΔΩΝ</t>
  </si>
  <si>
    <t>Εμβαδόν ανέγερσης/ προσθηκών*</t>
  </si>
  <si>
    <t xml:space="preserve">5. Το εμβαδόν ανέγερσης/ προσθήκης και το υφιστάμενο εμβαδόν κάθε οικιστικής μονάδας πρέπει να καταχωρηθεί σε ξεχωριστή εγγραφή.                                                                                         </t>
  </si>
  <si>
    <t xml:space="preserve">6. Το πεδίο περιγραφή είναι προαιρετικό (π.χ. Οικιστική μονάδα 1, Οικιστική μονάδα 2).                                                                            </t>
  </si>
  <si>
    <t>Υφιστάμενο εμβαδόν μεταξύ             1 - 200 m2:</t>
  </si>
  <si>
    <t xml:space="preserve"> Πρόσθετο υφιστάμενο  εμβαδόν μεταξύ        201-300 m2:</t>
  </si>
  <si>
    <t>Πρόσθετο υφιστάμενο εμβαδόν μεταξύ            301-400 m2:</t>
  </si>
  <si>
    <t>Πρόσθετο υφιστάμενο  εμβαδόν μεταξύ              400-600 m2:</t>
  </si>
  <si>
    <t>Υφιστάμενο εμβαδόν μεταξύ             1 - 200  m2:</t>
  </si>
  <si>
    <t xml:space="preserve"> Πρόσθετο υφιστάμενο εμβαδόν μεταξύ        201-300 m2:</t>
  </si>
  <si>
    <t>Πρόσθετο υφιστάμενο εμβαδόν μεταξύ               400-600 m2:</t>
  </si>
  <si>
    <t xml:space="preserve"> Πρόσθετο υφιστάμενο εμβαδόν πέραν των             600 m2:</t>
  </si>
  <si>
    <t>Συνολικός αριθμός προτεινόμενων οικιστικών μονάδων</t>
  </si>
  <si>
    <t>(α) Προσθηκομετατροπές όταν το εμβαδόν της προσθήκης ΔΕΝ υπερβαίνει το υφιστάμενο</t>
  </si>
  <si>
    <t>(β) Προσθηκομετατροπές κοινόχρηστων χώρων</t>
  </si>
  <si>
    <t>Συνολικό εμβαδόν:</t>
  </si>
  <si>
    <t xml:space="preserve">4. Το παρόν φύλλο  πρέπει να συνοδεύτεται με το φύλλο εργασίας για τον κατάλαγο εμβαδών ανάλογα με την κατηγορία ανάπτυξης που εμπίπτει η αίτηση. </t>
  </si>
  <si>
    <t xml:space="preserve">2-3. ΑΝΕΓΕΡΣΗ ή ΕΠΟΙΚΟΔΟΜΗΣΗ ή ΠΡΟΣΘΗΚΟΜΕΤΑΤΡΟΠΕΣ </t>
  </si>
  <si>
    <r>
      <rPr>
        <b/>
        <sz val="14"/>
        <color theme="4" tint="-0.499984740745262"/>
        <rFont val="Arial"/>
        <family val="2"/>
      </rPr>
      <t xml:space="preserve">ΕΚΤIΜΗΣΗ ΔΙΚΑΙΩΜΑΤΩΝ ΣΥΜΦΩΝΑ ΜΕ ΚΑΝΟΝΙΣΤΙΚΕΣ ΔΙΟΙΚΗΤΙΚΕΣ ΠΡΑΞΕΙΣ </t>
    </r>
    <r>
      <rPr>
        <sz val="14"/>
        <color theme="4" tint="-0.499984740745262"/>
        <rFont val="Arial"/>
        <family val="2"/>
      </rPr>
      <t xml:space="preserve">(Κ.Δ.Π. 587/2003)     </t>
    </r>
    <r>
      <rPr>
        <sz val="14"/>
        <color rgb="FF0070C0"/>
        <rFont val="Arial"/>
        <family val="2"/>
      </rPr>
      <t xml:space="preserve">                                                                                                                                       </t>
    </r>
    <r>
      <rPr>
        <sz val="14"/>
        <color rgb="FFFF0000"/>
        <rFont val="Arial"/>
        <family val="2"/>
      </rPr>
      <t>Παράρτημα Π (Κανονισμός 62)</t>
    </r>
  </si>
  <si>
    <r>
      <t>Α(1). ΟΙΚΟΔΟΜΙΚΕΣ ΕΡΓΑΣΙΕΣ ΠΟΥ ΑΦΟΡΟΥΝ ΑΝΕΓΕΡΣΗ ή ΕΠANΟΙΚΟΔΟΜΗΣΗ ή ΠΡΟΣΘΗΚΟΜΕΤΑΤΡΟΠΕΣ</t>
    </r>
    <r>
      <rPr>
        <b/>
        <u/>
        <sz val="10"/>
        <color theme="0"/>
        <rFont val="Arial"/>
        <family val="2"/>
      </rPr>
      <t xml:space="preserve"> ΟΤΑΝ ΤΟ ΕΜΒΑΔΟΝ ΤΗΣ ΠΡΟΣΘΗΚΗΣ ΥΠΕΡΒΑΙΝΕΙ</t>
    </r>
    <r>
      <rPr>
        <b/>
        <sz val="10"/>
        <color theme="0"/>
        <rFont val="Arial"/>
        <family val="2"/>
      </rPr>
      <t xml:space="preserve"> ΤΟ ΥΦΙΣΤΑΜΕΝΟ       </t>
    </r>
  </si>
  <si>
    <r>
      <t>Τιμή/m</t>
    </r>
    <r>
      <rPr>
        <b/>
        <vertAlign val="superscript"/>
        <sz val="10"/>
        <color theme="1"/>
        <rFont val="Arial"/>
        <family val="2"/>
      </rPr>
      <t>2</t>
    </r>
  </si>
  <si>
    <r>
      <t xml:space="preserve">(β). Ανέγερση ή/και προσθηκομετατροπές </t>
    </r>
    <r>
      <rPr>
        <b/>
        <u/>
        <sz val="10"/>
        <color theme="1"/>
        <rFont val="Arial"/>
        <family val="2"/>
      </rPr>
      <t xml:space="preserve">μονο </t>
    </r>
    <r>
      <rPr>
        <b/>
        <sz val="10"/>
        <color theme="1"/>
        <rFont val="Arial"/>
        <family val="2"/>
      </rPr>
      <t>κοινόχρηστων χώρων</t>
    </r>
  </si>
  <si>
    <r>
      <rPr>
        <i/>
        <u/>
        <sz val="9"/>
        <rFont val="Arial"/>
        <family val="2"/>
      </rPr>
      <t>Σημείωση 1:</t>
    </r>
    <r>
      <rPr>
        <i/>
        <sz val="9"/>
        <rFont val="Arial"/>
        <family val="2"/>
      </rPr>
      <t xml:space="preserve"> Το ελάχιστο δικαίωμα είναι €85,43. Σε περίπτωση μικρότερου ποσού κατά τον υπολογισμό, υιοθετείται το ελάχιστο δικαίωμα.</t>
    </r>
  </si>
  <si>
    <r>
      <rPr>
        <i/>
        <u/>
        <sz val="9"/>
        <rFont val="Arial"/>
        <family val="2"/>
      </rPr>
      <t>Σημείωση:</t>
    </r>
    <r>
      <rPr>
        <i/>
        <sz val="9"/>
        <rFont val="Arial"/>
        <family val="2"/>
      </rPr>
      <t xml:space="preserve"> Το ελάχιστο δικαίωμα είναι €34,17. Σε περίπτωση μικρότερου ποσού κατά τον υπολογισμό, υιοθετείται το ελάχιστο δικαίωμα.</t>
    </r>
  </si>
  <si>
    <r>
      <t>(α). Ανέγερση ή/και προσθηκομετατροπές όταν το εμβαδόν της προσθήκης</t>
    </r>
    <r>
      <rPr>
        <b/>
        <u/>
        <sz val="11"/>
        <rFont val="Arial"/>
        <family val="2"/>
      </rPr>
      <t xml:space="preserve"> υπερβαίνει</t>
    </r>
    <r>
      <rPr>
        <b/>
        <sz val="11"/>
        <rFont val="Arial"/>
        <family val="2"/>
      </rPr>
      <t xml:space="preserve"> το υφιστάμενο</t>
    </r>
    <r>
      <rPr>
        <b/>
        <sz val="11"/>
        <color theme="1"/>
        <rFont val="Arial"/>
        <family val="2"/>
      </rPr>
      <t xml:space="preserve"> </t>
    </r>
    <r>
      <rPr>
        <sz val="11"/>
        <color theme="1"/>
        <rFont val="Arial"/>
        <family val="2"/>
      </rPr>
      <t>(</t>
    </r>
    <r>
      <rPr>
        <u/>
        <sz val="11"/>
        <color theme="1"/>
        <rFont val="Arial"/>
        <family val="2"/>
      </rPr>
      <t>δεν</t>
    </r>
    <r>
      <rPr>
        <sz val="11"/>
        <color theme="1"/>
        <rFont val="Arial"/>
        <family val="2"/>
      </rPr>
      <t xml:space="preserve"> συμπεριλαμβάνονται οι κοινόχρηστοι χώροι)</t>
    </r>
  </si>
  <si>
    <r>
      <t>Σημείωση 2:</t>
    </r>
    <r>
      <rPr>
        <i/>
        <sz val="10"/>
        <rFont val="Arial"/>
        <family val="2"/>
      </rPr>
      <t xml:space="preserve"> Το ελάχιστο δικαίωμα είναι €34,17. Σε περίπτωση μικρότερου ποσού κατά τον υπολογισμό, υιοθετείται το ελάχιστο δικαίωμα.</t>
    </r>
  </si>
  <si>
    <r>
      <t>Σημείωση 1:</t>
    </r>
    <r>
      <rPr>
        <i/>
        <sz val="10"/>
        <rFont val="Arial"/>
        <family val="2"/>
      </rPr>
      <t xml:space="preserve"> Στο υπολογισμό των ακάλυπτων χώρων στάθμευσης πρέπει να λαμβάνεται υπόψη ο χώρος (μπετόν) που καταλαμβάνει (τ.μ.)  μόνο σε περίπτωση που δεν έχει υπολογιστεί στις εργασίες τοπιοτέχνισης. Οι καλυμμένοι χώροι στάθμευσης υπολογίζονται στο εμβαδόν του καλυμμένου χώρου κάθε μονάδας ξεχωριστά. </t>
    </r>
  </si>
  <si>
    <r>
      <rPr>
        <i/>
        <u/>
        <sz val="10"/>
        <rFont val="Arial"/>
        <family val="2"/>
      </rPr>
      <t>Σημείωση:</t>
    </r>
    <r>
      <rPr>
        <i/>
        <sz val="10"/>
        <rFont val="Arial"/>
        <family val="2"/>
      </rPr>
      <t xml:space="preserve"> Το ελάχιστο δικαίωμα είναι €51,26. Σε περίπτωση μικρότερου ποσού κατά τον υπολογισμό, υιοθετείται το ελάχιστο δικαίωμα.</t>
    </r>
  </si>
  <si>
    <r>
      <t xml:space="preserve">Α(2). ΟΙΚΟΔΟΜΙΚΕΣ ΕΡΓΑΣΙΕΣ ΠΟΥ ΑΦΟΡΟΥΝ ΠΡΟΣΘΗΚΟΜΕΤΑΤΡΟΠΕΣ ΟΤΑΝ ΤΟ ΕΜΒΑΔΟΝ ΤΗΣ ΠΡΟΣΘΗΚΗΣ </t>
    </r>
    <r>
      <rPr>
        <b/>
        <u/>
        <sz val="11"/>
        <color theme="0"/>
        <rFont val="Arial"/>
        <family val="2"/>
      </rPr>
      <t xml:space="preserve">ΔΕΝ </t>
    </r>
    <r>
      <rPr>
        <b/>
        <sz val="11"/>
        <color theme="0"/>
        <rFont val="Arial"/>
        <family val="2"/>
      </rPr>
      <t>ΥΠΕΡΒΑΙΝΕΙ ΤΟ ΥΦΙΣΤΑΜΕΝΟ</t>
    </r>
  </si>
  <si>
    <t>Πρόσθετο υφιστάμενο εμβαδόν μεταξύ 301-400 m2:</t>
  </si>
  <si>
    <t xml:space="preserve"> Πρόσθετο υφιστάμενο εμβαδόν  πέραν των 600 m2:</t>
  </si>
  <si>
    <t>7. Υπ. Ποσό σημαίνει το υπολογίσιμο ποσό, δηλαδή το συνολικό ποσό επί την εκτιμημένη δαπάνη.</t>
  </si>
  <si>
    <t>5. Υπ. Ποσό σημαίνει το υπολογίσιμο ποσό, δηλαδή  το συνολικό ποσό επί την εκτιμημένη δαπάνη.</t>
  </si>
  <si>
    <t>3. Υπ. Ποσό σημαίνει το υπολογίσιμο ποσό, δηλαδή το συνολικό ποσό επί την εκτιμημένη δαπάνη.</t>
  </si>
  <si>
    <r>
      <rPr>
        <i/>
        <u/>
        <sz val="9"/>
        <rFont val="Arial"/>
        <family val="2"/>
      </rPr>
      <t xml:space="preserve">Σημείωση: </t>
    </r>
    <r>
      <rPr>
        <i/>
        <sz val="9"/>
        <rFont val="Arial"/>
        <family val="2"/>
      </rPr>
      <t>Στο πιο πάνω πεδίο να σημειωθεί ο αριθμός των πλαισίων.  Το ελάχιστο δικαίωμα είναι €75,00. Σε περίπτωση μικρότερου ποσού κατά τον υπολογισμό, υιοθετείται το ελάχιστο δικαίωμα.</t>
    </r>
  </si>
  <si>
    <r>
      <t>Συνολικό προτεινόμενο εμβαδόν:</t>
    </r>
    <r>
      <rPr>
        <sz val="12"/>
        <color theme="1"/>
        <rFont val="Arial"/>
        <family val="2"/>
      </rPr>
      <t xml:space="preserve">              (συμπεριλαμβάνονται οι κοινόχρηστοι χώροι)</t>
    </r>
  </si>
  <si>
    <r>
      <t xml:space="preserve">Συνολικό υφιστάμενο εμβαδόν:                   </t>
    </r>
    <r>
      <rPr>
        <sz val="12"/>
        <color theme="1"/>
        <rFont val="Arial"/>
        <family val="2"/>
      </rPr>
      <t>(συμπεριλαμβάνονται οι κοινόχρηστοι χώροι)</t>
    </r>
  </si>
  <si>
    <r>
      <t xml:space="preserve">(ii). </t>
    </r>
    <r>
      <rPr>
        <u/>
        <sz val="10"/>
        <rFont val="Arial"/>
        <family val="2"/>
      </rPr>
      <t>Πρόσθετο</t>
    </r>
    <r>
      <rPr>
        <sz val="10"/>
        <rFont val="Arial"/>
        <family val="2"/>
      </rPr>
      <t xml:space="preserve"> εμβαδόν προσθήκης μεταξύ 201-300 m2:</t>
    </r>
  </si>
  <si>
    <r>
      <t xml:space="preserve">(iii). </t>
    </r>
    <r>
      <rPr>
        <u/>
        <sz val="10"/>
        <rFont val="Arial"/>
        <family val="2"/>
      </rPr>
      <t>Πρόσθετο</t>
    </r>
    <r>
      <rPr>
        <sz val="10"/>
        <rFont val="Arial"/>
        <family val="2"/>
      </rPr>
      <t xml:space="preserve"> εμβαδόν προσθήκης μεταξύ 301-400 m2:</t>
    </r>
  </si>
  <si>
    <r>
      <t xml:space="preserve">(iv). </t>
    </r>
    <r>
      <rPr>
        <u/>
        <sz val="10"/>
        <rFont val="Arial"/>
        <family val="2"/>
      </rPr>
      <t>Πρόσθετο</t>
    </r>
    <r>
      <rPr>
        <sz val="10"/>
        <rFont val="Arial"/>
        <family val="2"/>
      </rPr>
      <t xml:space="preserve"> εμβαδόν προσθήκης μεταξύ 401-600 m2:</t>
    </r>
  </si>
  <si>
    <r>
      <t xml:space="preserve">(v). </t>
    </r>
    <r>
      <rPr>
        <u/>
        <sz val="10"/>
        <rFont val="Arial"/>
        <family val="2"/>
      </rPr>
      <t>Πρόσθετο</t>
    </r>
    <r>
      <rPr>
        <sz val="10"/>
        <rFont val="Arial"/>
        <family val="2"/>
      </rPr>
      <t xml:space="preserve"> εμβαδόν προσθήκης πέραν των 600 m2:</t>
    </r>
  </si>
  <si>
    <r>
      <t xml:space="preserve">(ii). </t>
    </r>
    <r>
      <rPr>
        <u/>
        <sz val="10"/>
        <rFont val="Arial"/>
        <family val="2"/>
      </rPr>
      <t>Πρόσθετο</t>
    </r>
    <r>
      <rPr>
        <sz val="10"/>
        <rFont val="Arial"/>
        <family val="2"/>
      </rPr>
      <t xml:space="preserve"> εμβαδόν μεταξύ 201-300 m2:</t>
    </r>
  </si>
  <si>
    <r>
      <t xml:space="preserve">(iii). </t>
    </r>
    <r>
      <rPr>
        <u/>
        <sz val="10"/>
        <rFont val="Arial"/>
        <family val="2"/>
      </rPr>
      <t>Πρόσθετο</t>
    </r>
    <r>
      <rPr>
        <sz val="10"/>
        <rFont val="Arial"/>
        <family val="2"/>
      </rPr>
      <t xml:space="preserve"> εμβαδόν μεταξύ 301-400 m2:</t>
    </r>
  </si>
  <si>
    <r>
      <t xml:space="preserve">(iv). </t>
    </r>
    <r>
      <rPr>
        <u/>
        <sz val="10"/>
        <rFont val="Arial"/>
        <family val="2"/>
      </rPr>
      <t>Πρόσθετο</t>
    </r>
    <r>
      <rPr>
        <sz val="10"/>
        <rFont val="Arial"/>
        <family val="2"/>
      </rPr>
      <t xml:space="preserve"> εμβαδόν μεταξύ 401-600 m2:</t>
    </r>
  </si>
  <si>
    <r>
      <t xml:space="preserve">(v). </t>
    </r>
    <r>
      <rPr>
        <u/>
        <sz val="10"/>
        <rFont val="Arial"/>
        <family val="2"/>
      </rPr>
      <t>Πρόσθετο</t>
    </r>
    <r>
      <rPr>
        <sz val="10"/>
        <rFont val="Arial"/>
        <family val="2"/>
      </rPr>
      <t xml:space="preserve"> εμβαδόν πέραν των 600 m2:</t>
    </r>
  </si>
  <si>
    <t>ΦΥΛΛΟ ΕΡΓΑΣΙΑΣ</t>
  </si>
  <si>
    <t xml:space="preserve">ΦΥΛΛΟ ΕΡΓΑΣΙΑΣ </t>
  </si>
  <si>
    <t>Οικιστική μονάδα 3</t>
  </si>
  <si>
    <t>Οικιστική μονάδα 4</t>
  </si>
  <si>
    <t>Οικιστική μονάδα 5</t>
  </si>
  <si>
    <t>Οικιστική μονάδα 6</t>
  </si>
  <si>
    <t>Οικιστική μονάδα 7</t>
  </si>
  <si>
    <t>Οικιστική μονάδα 8</t>
  </si>
  <si>
    <t>Οικιστική μονάδα 9</t>
  </si>
  <si>
    <t>Οικιστική μονάδα 10</t>
  </si>
  <si>
    <t>Οικιστική μονάδα 11</t>
  </si>
  <si>
    <t>Οικιστική μονάδα 12</t>
  </si>
  <si>
    <t>Οικιστική μονάδα 13</t>
  </si>
  <si>
    <t>Οικιστική μονάδα 14</t>
  </si>
  <si>
    <t>Οικιστική μονάδα 15</t>
  </si>
  <si>
    <t>Οικιστική μονάδα 16</t>
  </si>
  <si>
    <t>Οικιστική μονάδα 17</t>
  </si>
  <si>
    <t>Οικιστική μονάδα 18</t>
  </si>
  <si>
    <t>Οικιστική μονάδα 19</t>
  </si>
  <si>
    <t>Οικιστική μονάδα 20</t>
  </si>
  <si>
    <t>14. (A) KΑΘΕΤΟΣ ΔΙΑΧΩΡΙΣΜΟΣ</t>
  </si>
  <si>
    <t>14. (Β) ΟΡΙΖΟΝΤΙΟΣ ΔΙΑΧΩΡΙΣΜΟΣ</t>
  </si>
  <si>
    <t>2-3. ΟΙΚΟΔΟΜΗ ΜΕΧΡΙ ΕΙΚΟΣΙ OΙΚΙΣΤΙΚΕΣ ΜΟΝΑΔΕΣ</t>
  </si>
  <si>
    <t xml:space="preserve">1. Συμπληρώστε το παρόν φύλλο εργασίας ΜΟΝΟ στην περίπτωση ανέγερσης ή επανοικοδόμησης κανούριας οικοδομής ή σε περιπττώσεις προσθηκομετατροπών σε οικιστική οικοδομή μέχρι είκοσι μονάδες. </t>
  </si>
  <si>
    <t>(Α1) - 2. ΑΝΕΓΕΡΣΗ ή ΕΠANΟΙΚΟΔΟΜΗΣΗ ΚΑΙΝΟΥΡΙΑΣ ΟΙΚΙΣΤΙΚΗΣ ΟΙΚΟΔΟΜΗΣ ΜΕΧΡΙ ΕΙΚΟΣΙ ΜΟΝΑΔΕΣ ή ΠΡΟΣΘΗΚΟΜΕΤΑΤΡΟΠΕΣ ΟΤΑΝ ΤΟ ΕΜΒΑΔΟΝ ΤΗΣ ΠΡΟΣΘΗΚΗΣ ΥΠΕΡΒΑΙΝΕΙ ΤΟ ΥΦΙΣΤΑΜΕΝΟ</t>
  </si>
  <si>
    <r>
      <t xml:space="preserve">(Α2) - 3. ΠΡΟΣΘΗΚΟΜΕΤΑΤΡΟΠΕΣ ΣΕ ΟΙΚΙΣΤΙΚΗ ΟΙΚΟΔΟΜΗ ΜΕΧΡΙ ΕΙΚΟΣΙ ΜΟΝΑΔΕΣ </t>
    </r>
    <r>
      <rPr>
        <b/>
        <u/>
        <sz val="14"/>
        <color rgb="FFFF0000"/>
        <rFont val="Arial"/>
        <family val="2"/>
      </rPr>
      <t>ΟΤΑΝ ΤΟ ΕΜΒΑΔΟΝ ΤΗΣ ΠΡΟΣΘΗΚΗΣ ΔΕΝ ΥΠΕΡΒΑΙΝΕΙ ΤΟ ΥΦΙΣΤΑΜΕΝΟ</t>
    </r>
  </si>
  <si>
    <r>
      <t>1. Συμπληρώστε το παρόν φύλλο εργασίας ΜΟΝΟ στην περίπτωση α</t>
    </r>
    <r>
      <rPr>
        <u/>
        <sz val="11"/>
        <color theme="1"/>
        <rFont val="Arial"/>
        <family val="2"/>
      </rPr>
      <t>νέγερσης ή επανοικοδόμησης</t>
    </r>
    <r>
      <rPr>
        <sz val="11"/>
        <color theme="1"/>
        <rFont val="Arial"/>
        <family val="2"/>
      </rPr>
      <t xml:space="preserve"> καινούριας οικιστικής οικοδομής μέχρι είκοσι μονάδες ή για περιπτώσεις </t>
    </r>
    <r>
      <rPr>
        <u/>
        <sz val="11"/>
        <color theme="1"/>
        <rFont val="Arial"/>
        <family val="2"/>
      </rPr>
      <t>προσθηκομετατροπών</t>
    </r>
    <r>
      <rPr>
        <sz val="11"/>
        <color theme="1"/>
        <rFont val="Arial"/>
        <family val="2"/>
      </rPr>
      <t xml:space="preserve"> σε τέτοιες ανπτύξεις όταν το εμβαδόν της προσθήκης</t>
    </r>
    <r>
      <rPr>
        <u/>
        <sz val="11"/>
        <color theme="1"/>
        <rFont val="Arial"/>
        <family val="2"/>
      </rPr>
      <t xml:space="preserve"> υπερβαίνει το υφιστάμενο εμβαδόν.</t>
    </r>
  </si>
  <si>
    <t xml:space="preserve">4. Το παρόν φύλλο αποτελεί μέρος του φύλλου εργασίας για εκτίμηση των δικαιωμάτων για οικοδομή μέχρι είκοσι οικιστικές μονάδες.                                                </t>
  </si>
  <si>
    <t>14. (Α) ΚΑΘΕΤΟΣ ΔΙΑΧΩΡΙΣΜΟΣ</t>
  </si>
  <si>
    <t>1. Συμπληρώστε το παρόν φύλλο ΜΟΝΟ στην περίπτωση κάθετου διαχωρισμού.</t>
  </si>
  <si>
    <t>1. Συμπληρώστε το παρόν φύλλο ΜΟΝΟ στην περίπτωση οριζόντιου διαχωρισμού οποιασδήποτε υφιστάμενης οικοδομής.</t>
  </si>
  <si>
    <r>
      <t xml:space="preserve">1. Συμπληρώστε το παρόν φύλλο εργασίας ΜΟΝΟ στην περίπτωση προσθηκομετατροπών σε υφιστάμενη οικιστική ανάπτυξη μέχρι είκοσι μονάδες, όταν </t>
    </r>
    <r>
      <rPr>
        <u/>
        <sz val="10"/>
        <color theme="1"/>
        <rFont val="Arial"/>
        <family val="2"/>
      </rPr>
      <t>το εμβαδόν της προσθήκης δεν υπερβαίνει το υφιστάμενο εμβαδόν.</t>
    </r>
  </si>
  <si>
    <t>Σεπτέμβριος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</si>
</sst>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quot;€&quot;#,##0.00;\-&quot;€&quot;#,##0.00"/>
    <numFmt numFmtId="165" formatCode="&quot;€&quot;#,##0.00"/>
    <numFmt numFmtId="166" formatCode="#,##0&quot; m&quot;"/>
    <numFmt numFmtId="167" formatCode="#,##0&quot;m2&quot;"/>
    <numFmt numFmtId="168" formatCode="&quot;€&quot;#,##0.00&quot;/m2&quot;"/>
    <numFmt numFmtId="169" formatCode="&quot;(&quot;&quot;€&quot;#,##0.00&quot;)&quot;"/>
    <numFmt numFmtId="170" formatCode="#,##0\ &quot;€&quot;"/>
    <numFmt numFmtId="171" formatCode="&quot;€&quot;#,##0.00&quot;/m&quot;"/>
    <numFmt numFmtId="172" formatCode="&quot;€&quot;#,##0.00&quot;/m3&quot;"/>
    <numFmt numFmtId="173" formatCode="#,##0\ &quot;τεμ.&quot;"/>
    <numFmt numFmtId="174" formatCode="&quot;€&quot;#,##0.00&quot;/τεμ.&quot;"/>
    <numFmt numFmtId="175" formatCode="#,##0&quot; m2&quot;"/>
    <numFmt numFmtId="176" formatCode="#,##0&quot; m3&quot;"/>
    <numFmt numFmtId="177" formatCode="&quot;€&quot;#0.00"/>
    <numFmt numFmtId="178" formatCode="&quot;€&quot;#,##0.00&quot;/100m2&quot;"/>
    <numFmt numFmtId="179" formatCode="_([$€-2]\ * #,##0.00_);_([$€-2]\ * \(#,##0.00\);_([$€-2]\ * &quot;-&quot;??_);_(@_)"/>
  </numFmts>
  <fonts count="166">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7"/>
      <color theme="1"/>
      <name val="Calibri"/>
      <family val="2"/>
      <charset val="161"/>
      <scheme val="minor"/>
    </font>
    <font>
      <b/>
      <u/>
      <sz val="14"/>
      <color rgb="FF0070C0"/>
      <name val="Calibri"/>
      <family val="2"/>
      <charset val="161"/>
      <scheme val="minor"/>
    </font>
    <font>
      <sz val="10"/>
      <color theme="1"/>
      <name val="Arial"/>
      <family val="2"/>
      <charset val="161"/>
    </font>
    <font>
      <sz val="11"/>
      <color theme="1"/>
      <name val="Arial"/>
      <family val="2"/>
      <charset val="161"/>
    </font>
    <font>
      <b/>
      <sz val="10"/>
      <name val="Arial"/>
      <family val="2"/>
      <charset val="161"/>
    </font>
    <font>
      <sz val="10"/>
      <name val="Arial"/>
      <family val="2"/>
      <charset val="161"/>
    </font>
    <font>
      <b/>
      <sz val="10"/>
      <color theme="1"/>
      <name val="Arial"/>
      <family val="2"/>
      <charset val="161"/>
    </font>
    <font>
      <b/>
      <sz val="11"/>
      <color theme="1"/>
      <name val="Arial"/>
      <family val="2"/>
      <charset val="161"/>
    </font>
    <font>
      <sz val="11"/>
      <name val="Arial"/>
      <family val="2"/>
      <charset val="161"/>
    </font>
    <font>
      <b/>
      <sz val="11"/>
      <name val="Arial"/>
      <family val="2"/>
      <charset val="161"/>
    </font>
    <font>
      <b/>
      <sz val="11"/>
      <name val="Arial"/>
      <family val="2"/>
      <charset val="161"/>
    </font>
    <font>
      <i/>
      <sz val="9"/>
      <color theme="0"/>
      <name val="Arial"/>
      <family val="2"/>
      <charset val="161"/>
    </font>
    <font>
      <sz val="10"/>
      <color rgb="FF00B050"/>
      <name val="Tahoma"/>
      <family val="2"/>
      <charset val="161"/>
    </font>
    <font>
      <b/>
      <sz val="7"/>
      <name val="Arial"/>
      <family val="2"/>
      <charset val="161"/>
    </font>
    <font>
      <b/>
      <sz val="10"/>
      <color theme="0"/>
      <name val="Arial"/>
      <family val="2"/>
      <charset val="161"/>
    </font>
    <font>
      <b/>
      <sz val="7"/>
      <color theme="0"/>
      <name val="Arial"/>
      <family val="2"/>
      <charset val="161"/>
    </font>
    <font>
      <i/>
      <sz val="10"/>
      <color theme="1"/>
      <name val="Arial"/>
      <family val="2"/>
      <charset val="161"/>
    </font>
    <font>
      <i/>
      <sz val="7"/>
      <color theme="1"/>
      <name val="Arial"/>
      <family val="2"/>
      <charset val="161"/>
    </font>
    <font>
      <b/>
      <sz val="10"/>
      <color rgb="FFFF0000"/>
      <name val="Arial"/>
      <family val="2"/>
      <charset val="161"/>
    </font>
    <font>
      <sz val="7"/>
      <color theme="1"/>
      <name val="Arial"/>
      <family val="2"/>
      <charset val="161"/>
    </font>
    <font>
      <i/>
      <u/>
      <sz val="9"/>
      <name val="Arial"/>
      <family val="2"/>
      <charset val="161"/>
    </font>
    <font>
      <i/>
      <sz val="9"/>
      <name val="Arial"/>
      <family val="2"/>
      <charset val="161"/>
    </font>
    <font>
      <i/>
      <sz val="7"/>
      <name val="Arial"/>
      <family val="2"/>
      <charset val="161"/>
    </font>
    <font>
      <sz val="7"/>
      <color theme="0"/>
      <name val="Arial"/>
      <family val="2"/>
      <charset val="161"/>
    </font>
    <font>
      <sz val="10"/>
      <color theme="0"/>
      <name val="Arial"/>
      <family val="2"/>
      <charset val="161"/>
    </font>
    <font>
      <sz val="7"/>
      <color rgb="FFFF0000"/>
      <name val="Arial"/>
      <family val="2"/>
      <charset val="161"/>
    </font>
    <font>
      <i/>
      <sz val="7"/>
      <color theme="0"/>
      <name val="Arial"/>
      <family val="2"/>
      <charset val="161"/>
    </font>
    <font>
      <b/>
      <sz val="12"/>
      <color theme="1"/>
      <name val="Arial"/>
      <family val="2"/>
      <charset val="161"/>
    </font>
    <font>
      <b/>
      <sz val="14"/>
      <color theme="1"/>
      <name val="Arial"/>
      <family val="2"/>
      <charset val="161"/>
    </font>
    <font>
      <b/>
      <sz val="12"/>
      <color theme="1"/>
      <name val="Blue Highway"/>
    </font>
    <font>
      <b/>
      <u/>
      <sz val="10"/>
      <color theme="1"/>
      <name val="X"/>
      <charset val="161"/>
    </font>
    <font>
      <b/>
      <u/>
      <sz val="7"/>
      <color theme="1"/>
      <name val="X"/>
      <charset val="161"/>
    </font>
    <font>
      <sz val="10"/>
      <color theme="1"/>
      <name val="X"/>
      <charset val="161"/>
    </font>
    <font>
      <sz val="7"/>
      <color theme="1"/>
      <name val="X"/>
      <charset val="161"/>
    </font>
    <font>
      <sz val="11"/>
      <color rgb="FFFF0000"/>
      <name val="Calibri"/>
      <family val="2"/>
      <charset val="161"/>
      <scheme val="minor"/>
    </font>
    <font>
      <b/>
      <sz val="10"/>
      <color rgb="FFFFFFFF"/>
      <name val="Arial"/>
      <family val="2"/>
      <charset val="161"/>
    </font>
    <font>
      <sz val="11"/>
      <name val="Arial"/>
      <family val="2"/>
      <charset val="161"/>
    </font>
    <font>
      <sz val="11"/>
      <name val="Calibri"/>
      <family val="2"/>
      <charset val="161"/>
      <scheme val="minor"/>
    </font>
    <font>
      <sz val="11"/>
      <color rgb="FFFF0000"/>
      <name val="Arial"/>
      <family val="2"/>
      <charset val="161"/>
    </font>
    <font>
      <sz val="12"/>
      <color theme="1"/>
      <name val="Arial"/>
      <family val="2"/>
      <charset val="161"/>
    </font>
    <font>
      <u/>
      <sz val="11"/>
      <color rgb="FF0000FF"/>
      <name val="Calibri"/>
      <family val="2"/>
      <charset val="161"/>
      <scheme val="minor"/>
    </font>
    <font>
      <vertAlign val="superscript"/>
      <sz val="11"/>
      <name val="Arial"/>
      <family val="2"/>
      <charset val="161"/>
    </font>
    <font>
      <u/>
      <sz val="11"/>
      <name val="Arial"/>
      <family val="2"/>
      <charset val="161"/>
    </font>
    <font>
      <vertAlign val="superscript"/>
      <sz val="11"/>
      <color theme="1"/>
      <name val="Arial"/>
      <family val="2"/>
      <charset val="161"/>
    </font>
    <font>
      <sz val="12"/>
      <color theme="1"/>
      <name val="Blue Highway"/>
    </font>
    <font>
      <sz val="11"/>
      <color theme="0" tint="-4.9989318521683403E-2"/>
      <name val="Calibri"/>
      <family val="2"/>
      <charset val="161"/>
      <scheme val="minor"/>
    </font>
    <font>
      <b/>
      <sz val="12"/>
      <name val="Arial"/>
      <family val="2"/>
      <charset val="161"/>
    </font>
    <font>
      <sz val="10"/>
      <color theme="1"/>
      <name val="Calibri"/>
      <family val="2"/>
      <charset val="161"/>
      <scheme val="minor"/>
    </font>
    <font>
      <b/>
      <sz val="16"/>
      <color rgb="FF1F497D"/>
      <name val="Calibri"/>
      <family val="2"/>
      <scheme val="minor"/>
    </font>
    <font>
      <b/>
      <sz val="16"/>
      <color rgb="FFFF0000"/>
      <name val="Calibri"/>
      <family val="2"/>
      <scheme val="minor"/>
    </font>
    <font>
      <sz val="8"/>
      <name val="Calibri"/>
      <family val="2"/>
      <scheme val="minor"/>
    </font>
    <font>
      <b/>
      <sz val="9"/>
      <color theme="1"/>
      <name val="Arial"/>
      <family val="2"/>
      <charset val="161"/>
    </font>
    <font>
      <sz val="11"/>
      <name val="Arial"/>
      <family val="2"/>
    </font>
    <font>
      <i/>
      <sz val="9"/>
      <color theme="1"/>
      <name val="Arial"/>
      <family val="2"/>
      <charset val="161"/>
    </font>
    <font>
      <b/>
      <i/>
      <sz val="12"/>
      <color theme="1"/>
      <name val="Arial"/>
      <family val="2"/>
      <charset val="161"/>
    </font>
    <font>
      <b/>
      <sz val="16"/>
      <color rgb="FF0070C0"/>
      <name val="Calibri"/>
      <family val="2"/>
      <scheme val="minor"/>
    </font>
    <font>
      <b/>
      <sz val="14"/>
      <color rgb="FFFF0000"/>
      <name val="Calibri"/>
      <family val="2"/>
      <scheme val="minor"/>
    </font>
    <font>
      <b/>
      <sz val="14"/>
      <color rgb="FF0070C0"/>
      <name val="Calibri"/>
      <family val="2"/>
      <scheme val="minor"/>
    </font>
    <font>
      <sz val="9"/>
      <color theme="1"/>
      <name val="Calibri"/>
      <family val="2"/>
      <scheme val="minor"/>
    </font>
    <font>
      <b/>
      <sz val="10"/>
      <color rgb="FF0070C0"/>
      <name val="Arial"/>
      <family val="2"/>
      <charset val="161"/>
    </font>
    <font>
      <b/>
      <sz val="11"/>
      <name val="Calibri"/>
      <family val="2"/>
      <scheme val="minor"/>
    </font>
    <font>
      <i/>
      <sz val="11"/>
      <name val="Calibri"/>
      <family val="2"/>
      <scheme val="minor"/>
    </font>
    <font>
      <i/>
      <u/>
      <sz val="11"/>
      <name val="Calibri"/>
      <family val="2"/>
      <scheme val="minor"/>
    </font>
    <font>
      <sz val="10"/>
      <name val="Arial"/>
      <family val="2"/>
    </font>
    <font>
      <u/>
      <sz val="10"/>
      <name val="Arial"/>
      <family val="2"/>
    </font>
    <font>
      <b/>
      <sz val="10"/>
      <color theme="1"/>
      <name val="Calibri"/>
      <family val="2"/>
      <scheme val="minor"/>
    </font>
    <font>
      <u/>
      <sz val="10"/>
      <color rgb="FF0000FF"/>
      <name val="Calibri"/>
      <family val="2"/>
      <charset val="161"/>
      <scheme val="minor"/>
    </font>
    <font>
      <sz val="10"/>
      <color theme="0"/>
      <name val="Calibri"/>
      <family val="2"/>
      <scheme val="minor"/>
    </font>
    <font>
      <i/>
      <u/>
      <sz val="9"/>
      <name val="Arial"/>
      <family val="2"/>
    </font>
    <font>
      <b/>
      <sz val="10"/>
      <color theme="1"/>
      <name val="Arial"/>
      <family val="2"/>
    </font>
    <font>
      <b/>
      <sz val="12"/>
      <color theme="1"/>
      <name val="Arial"/>
      <family val="2"/>
    </font>
    <font>
      <b/>
      <sz val="10"/>
      <name val="Arial"/>
      <family val="2"/>
    </font>
    <font>
      <i/>
      <sz val="9"/>
      <name val="Arial"/>
      <family val="2"/>
    </font>
    <font>
      <b/>
      <sz val="11"/>
      <color theme="1"/>
      <name val="Calibri"/>
      <family val="2"/>
      <scheme val="minor"/>
    </font>
    <font>
      <sz val="11"/>
      <color rgb="FFFFFFFF"/>
      <name val="Calibri"/>
      <family val="2"/>
      <scheme val="minor"/>
    </font>
    <font>
      <sz val="10"/>
      <color theme="1"/>
      <name val="Arial"/>
      <family val="2"/>
    </font>
    <font>
      <b/>
      <sz val="11"/>
      <color theme="0"/>
      <name val="Arial"/>
      <family val="2"/>
    </font>
    <font>
      <sz val="11"/>
      <color theme="1"/>
      <name val="Arial"/>
      <family val="2"/>
    </font>
    <font>
      <b/>
      <sz val="11"/>
      <color rgb="FF0000FF"/>
      <name val="Calibri"/>
      <family val="2"/>
      <scheme val="minor"/>
    </font>
    <font>
      <b/>
      <sz val="11"/>
      <color rgb="FFFFFFFF"/>
      <name val="Calibri"/>
      <family val="2"/>
      <scheme val="minor"/>
    </font>
    <font>
      <b/>
      <u/>
      <sz val="11"/>
      <color rgb="FFFFFFFF"/>
      <name val="Calibri"/>
      <family val="2"/>
      <scheme val="minor"/>
    </font>
    <font>
      <b/>
      <sz val="14"/>
      <color rgb="FFFFFFFF"/>
      <name val="Calibri"/>
      <family val="2"/>
      <scheme val="minor"/>
    </font>
    <font>
      <u/>
      <sz val="10"/>
      <color rgb="FFFFFFFF"/>
      <name val="Calibri"/>
      <family val="2"/>
      <scheme val="minor"/>
    </font>
    <font>
      <sz val="12"/>
      <color rgb="FF00B050"/>
      <name val="Calibri"/>
      <family val="2"/>
      <charset val="161"/>
      <scheme val="minor"/>
    </font>
    <font>
      <sz val="10"/>
      <color rgb="FF00B050"/>
      <name val="Tahoma"/>
      <family val="2"/>
    </font>
    <font>
      <sz val="9"/>
      <color rgb="FF00B050"/>
      <name val="Arial"/>
      <family val="2"/>
      <charset val="161"/>
    </font>
    <font>
      <u/>
      <sz val="10"/>
      <color theme="1"/>
      <name val="Arial"/>
      <family val="2"/>
    </font>
    <font>
      <sz val="9"/>
      <color indexed="81"/>
      <name val="Tahoma"/>
      <family val="2"/>
    </font>
    <font>
      <sz val="10"/>
      <color indexed="81"/>
      <name val="Tahoma"/>
      <family val="2"/>
    </font>
    <font>
      <b/>
      <sz val="10"/>
      <color indexed="81"/>
      <name val="Tahoma"/>
      <family val="2"/>
    </font>
    <font>
      <b/>
      <u/>
      <sz val="10"/>
      <color indexed="81"/>
      <name val="Tahoma"/>
      <family val="2"/>
    </font>
    <font>
      <sz val="11"/>
      <color rgb="FFFF0000"/>
      <name val="Calibri"/>
      <family val="2"/>
      <scheme val="minor"/>
    </font>
    <font>
      <b/>
      <u/>
      <sz val="10"/>
      <color theme="0"/>
      <name val="Arial"/>
      <family val="2"/>
    </font>
    <font>
      <sz val="11"/>
      <color indexed="81"/>
      <name val="Calibri"/>
      <family val="2"/>
      <scheme val="minor"/>
    </font>
    <font>
      <b/>
      <u/>
      <sz val="10"/>
      <color theme="1"/>
      <name val="Arial"/>
      <family val="2"/>
    </font>
    <font>
      <sz val="12"/>
      <name val="Arial"/>
      <family val="2"/>
    </font>
    <font>
      <sz val="11"/>
      <color rgb="FFFF0000"/>
      <name val="Calibri"/>
      <family val="2"/>
      <scheme val="minor"/>
    </font>
    <font>
      <u/>
      <sz val="10"/>
      <color rgb="FFFF0000"/>
      <name val="Calibri"/>
      <family val="2"/>
      <scheme val="minor"/>
    </font>
    <font>
      <sz val="10"/>
      <color rgb="FFFF0000"/>
      <name val="Calibri"/>
      <family val="2"/>
      <scheme val="minor"/>
    </font>
    <font>
      <sz val="12"/>
      <color rgb="FFFF0000"/>
      <name val="Blue Highway"/>
    </font>
    <font>
      <b/>
      <u/>
      <sz val="10"/>
      <color rgb="FFFF0000"/>
      <name val="X"/>
      <charset val="161"/>
    </font>
    <font>
      <sz val="10"/>
      <color rgb="FFFF0000"/>
      <name val="Arial"/>
      <family val="2"/>
      <charset val="161"/>
    </font>
    <font>
      <b/>
      <sz val="11"/>
      <color rgb="FFFF0000"/>
      <name val="Calibri"/>
      <family val="2"/>
      <scheme val="minor"/>
    </font>
    <font>
      <b/>
      <sz val="12"/>
      <name val="Arial"/>
      <family val="2"/>
    </font>
    <font>
      <sz val="12"/>
      <color theme="1"/>
      <name val="Arial"/>
      <family val="2"/>
    </font>
    <font>
      <b/>
      <sz val="11"/>
      <color indexed="81"/>
      <name val="Arial"/>
      <family val="2"/>
    </font>
    <font>
      <sz val="11"/>
      <color indexed="81"/>
      <name val="Arial"/>
      <family val="2"/>
    </font>
    <font>
      <b/>
      <sz val="11"/>
      <color theme="1"/>
      <name val="Arial"/>
      <family val="2"/>
    </font>
    <font>
      <sz val="14"/>
      <color rgb="FF0070C0"/>
      <name val="Arial"/>
      <family val="2"/>
    </font>
    <font>
      <b/>
      <sz val="14"/>
      <color theme="4" tint="-0.499984740745262"/>
      <name val="Arial"/>
      <family val="2"/>
    </font>
    <font>
      <sz val="14"/>
      <color theme="4" tint="-0.499984740745262"/>
      <name val="Arial"/>
      <family val="2"/>
    </font>
    <font>
      <sz val="14"/>
      <color rgb="FFFF0000"/>
      <name val="Arial"/>
      <family val="2"/>
    </font>
    <font>
      <u/>
      <sz val="11"/>
      <color rgb="FF0000FF"/>
      <name val="Arial"/>
      <family val="2"/>
    </font>
    <font>
      <b/>
      <sz val="16"/>
      <color rgb="FFFF0000"/>
      <name val="Arial"/>
      <family val="2"/>
    </font>
    <font>
      <b/>
      <u/>
      <sz val="11"/>
      <color indexed="81"/>
      <name val="Arial"/>
      <family val="2"/>
    </font>
    <font>
      <b/>
      <sz val="12"/>
      <color indexed="81"/>
      <name val="Arial"/>
      <family val="2"/>
    </font>
    <font>
      <sz val="12"/>
      <color indexed="81"/>
      <name val="Arial"/>
      <family val="2"/>
    </font>
    <font>
      <b/>
      <u/>
      <sz val="12"/>
      <color indexed="81"/>
      <name val="Arial"/>
      <family val="2"/>
    </font>
    <font>
      <b/>
      <sz val="10"/>
      <color theme="0"/>
      <name val="Arial"/>
      <family val="2"/>
    </font>
    <font>
      <sz val="10"/>
      <color theme="0"/>
      <name val="Arial"/>
      <family val="2"/>
    </font>
    <font>
      <b/>
      <vertAlign val="superscript"/>
      <sz val="10"/>
      <color theme="1"/>
      <name val="Arial"/>
      <family val="2"/>
    </font>
    <font>
      <i/>
      <sz val="10"/>
      <color theme="1"/>
      <name val="Arial"/>
      <family val="2"/>
    </font>
    <font>
      <b/>
      <sz val="11"/>
      <name val="Arial"/>
      <family val="2"/>
    </font>
    <font>
      <b/>
      <i/>
      <sz val="12"/>
      <color theme="1"/>
      <name val="Arial"/>
      <family val="2"/>
    </font>
    <font>
      <b/>
      <sz val="9"/>
      <name val="Arial"/>
      <family val="2"/>
    </font>
    <font>
      <i/>
      <sz val="10"/>
      <name val="Arial"/>
      <family val="2"/>
    </font>
    <font>
      <b/>
      <sz val="14"/>
      <color theme="1"/>
      <name val="Arial"/>
      <family val="2"/>
    </font>
    <font>
      <u/>
      <sz val="11"/>
      <color theme="1"/>
      <name val="Arial"/>
      <family val="2"/>
    </font>
    <font>
      <b/>
      <u/>
      <sz val="11"/>
      <color theme="1"/>
      <name val="Arial"/>
      <family val="2"/>
    </font>
    <font>
      <i/>
      <u/>
      <sz val="10"/>
      <name val="Arial"/>
      <family val="2"/>
    </font>
    <font>
      <sz val="11"/>
      <color theme="0"/>
      <name val="Arial"/>
      <family val="2"/>
    </font>
    <font>
      <i/>
      <sz val="11"/>
      <color theme="1"/>
      <name val="Arial"/>
      <family val="2"/>
    </font>
    <font>
      <b/>
      <u/>
      <sz val="11"/>
      <name val="Arial"/>
      <family val="2"/>
    </font>
    <font>
      <sz val="12"/>
      <color theme="0"/>
      <name val="Arial"/>
      <family val="2"/>
    </font>
    <font>
      <b/>
      <u/>
      <sz val="11"/>
      <color theme="0"/>
      <name val="Arial"/>
      <family val="2"/>
    </font>
    <font>
      <sz val="9"/>
      <color theme="1"/>
      <name val="Arial"/>
      <family val="2"/>
    </font>
    <font>
      <b/>
      <sz val="14"/>
      <color rgb="FFFF0000"/>
      <name val="Arial"/>
      <family val="2"/>
    </font>
    <font>
      <b/>
      <u/>
      <sz val="14"/>
      <color rgb="FFFF0000"/>
      <name val="Arial"/>
      <family val="2"/>
    </font>
    <font>
      <b/>
      <sz val="14"/>
      <color rgb="FF1F497D"/>
      <name val="Arial"/>
      <family val="2"/>
    </font>
    <font>
      <i/>
      <sz val="9"/>
      <color rgb="FFFFFFFF"/>
      <name val="Arial"/>
      <family val="2"/>
      <charset val="161"/>
    </font>
    <font>
      <sz val="8"/>
      <name val="Calibri"/>
      <charset val="134"/>
      <scheme val="minor"/>
    </font>
    <font>
      <b/>
      <sz val="16"/>
      <color theme="1"/>
      <name val="Calibri"/>
      <family val="2"/>
      <scheme val="minor"/>
    </font>
    <font>
      <b/>
      <sz val="14"/>
      <color theme="1"/>
      <name val="Calibri"/>
      <family val="2"/>
      <scheme val="minor"/>
    </font>
    <font>
      <u/>
      <sz val="10"/>
      <color theme="1"/>
      <name val="Calibri"/>
      <family val="2"/>
      <scheme val="minor"/>
    </font>
    <font>
      <sz val="10"/>
      <color theme="1"/>
      <name val="Calibri"/>
      <family val="2"/>
      <scheme val="minor"/>
    </font>
    <font>
      <b/>
      <u/>
      <sz val="14"/>
      <color theme="1"/>
      <name val="Calibri"/>
      <family val="2"/>
      <charset val="161"/>
      <scheme val="minor"/>
    </font>
    <font>
      <sz val="10"/>
      <color theme="1"/>
      <name val="Tahoma"/>
      <family val="2"/>
      <charset val="161"/>
    </font>
    <font>
      <u/>
      <sz val="11"/>
      <color theme="1"/>
      <name val="Calibri"/>
      <family val="2"/>
      <charset val="161"/>
      <scheme val="minor"/>
    </font>
    <font>
      <sz val="11"/>
      <color theme="1"/>
      <name val="Calibri"/>
      <family val="2"/>
      <charset val="161"/>
      <scheme val="minor"/>
    </font>
    <font>
      <i/>
      <u/>
      <sz val="11"/>
      <color theme="1"/>
      <name val="Calibri"/>
      <family val="2"/>
      <scheme val="minor"/>
    </font>
    <font>
      <i/>
      <sz val="11"/>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4" tint="0.79995117038483843"/>
        <bgColor indexed="64"/>
      </patternFill>
    </fill>
    <fill>
      <patternFill patternType="solid">
        <fgColor indexed="9"/>
        <bgColor indexed="64"/>
      </patternFill>
    </fill>
    <fill>
      <patternFill patternType="solid">
        <fgColor theme="4"/>
        <bgColor indexed="64"/>
      </patternFill>
    </fill>
    <fill>
      <patternFill patternType="solid">
        <fgColor theme="0" tint="-4.9989318521683403E-2"/>
        <bgColor indexed="64"/>
      </patternFill>
    </fill>
    <fill>
      <patternFill patternType="solid">
        <fgColor theme="4" tint="0.79992065187536243"/>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F0000"/>
        <bgColor indexed="64"/>
      </patternFill>
    </fill>
    <fill>
      <patternFill patternType="solid">
        <fgColor theme="4" tint="-0.249977111117893"/>
        <bgColor indexed="64"/>
      </patternFill>
    </fill>
    <fill>
      <patternFill patternType="solid">
        <fgColor theme="0" tint="-0.14999847407452621"/>
        <bgColor indexed="64"/>
      </patternFill>
    </fill>
  </fills>
  <borders count="70">
    <border>
      <left/>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rgb="FFFF0000"/>
      </left>
      <right style="thin">
        <color rgb="FFFF0000"/>
      </right>
      <top style="thin">
        <color rgb="FFFF0000"/>
      </top>
      <bottom style="thin">
        <color rgb="FFFF0000"/>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FF0000"/>
      </left>
      <right style="thin">
        <color rgb="FFFF0000"/>
      </right>
      <top/>
      <bottom style="thin">
        <color rgb="FFFF0000"/>
      </bottom>
      <diagonal/>
    </border>
    <border>
      <left style="thin">
        <color auto="1"/>
      </left>
      <right/>
      <top/>
      <bottom style="thin">
        <color auto="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
      <left style="medium">
        <color rgb="FFFF0000"/>
      </left>
      <right style="thin">
        <color theme="1"/>
      </right>
      <top style="medium">
        <color rgb="FFFF0000"/>
      </top>
      <bottom style="medium">
        <color rgb="FFFF0000"/>
      </bottom>
      <diagonal/>
    </border>
    <border>
      <left style="thin">
        <color theme="1"/>
      </left>
      <right style="thin">
        <color theme="1"/>
      </right>
      <top style="medium">
        <color rgb="FFFF0000"/>
      </top>
      <bottom style="medium">
        <color rgb="FFFF0000"/>
      </bottom>
      <diagonal/>
    </border>
    <border>
      <left style="thin">
        <color theme="1"/>
      </left>
      <right style="medium">
        <color rgb="FFFF0000"/>
      </right>
      <top style="medium">
        <color rgb="FFFF0000"/>
      </top>
      <bottom style="medium">
        <color rgb="FFFF0000"/>
      </bottom>
      <diagonal/>
    </border>
    <border>
      <left style="thin">
        <color theme="1"/>
      </left>
      <right/>
      <top/>
      <bottom style="thin">
        <color theme="1"/>
      </bottom>
      <diagonal/>
    </border>
    <border>
      <left style="thin">
        <color rgb="FFFF0000"/>
      </left>
      <right/>
      <top style="thin">
        <color rgb="FFFF0000"/>
      </top>
      <bottom style="thin">
        <color rgb="FFFF0000"/>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top style="thin">
        <color theme="1"/>
      </top>
      <bottom/>
      <diagonal/>
    </border>
    <border>
      <left/>
      <right style="thin">
        <color theme="1"/>
      </right>
      <top style="thin">
        <color theme="1"/>
      </top>
      <bottom style="thin">
        <color theme="1"/>
      </bottom>
      <diagonal/>
    </border>
    <border>
      <left style="thin">
        <color auto="1"/>
      </left>
      <right style="thin">
        <color auto="1"/>
      </right>
      <top/>
      <bottom/>
      <diagonal/>
    </border>
    <border>
      <left style="thin">
        <color auto="1"/>
      </left>
      <right style="thin">
        <color auto="1"/>
      </right>
      <top style="thin">
        <color rgb="FFFF0000"/>
      </top>
      <bottom style="thin">
        <color rgb="FFFF0000"/>
      </bottom>
      <diagonal/>
    </border>
    <border>
      <left/>
      <right style="thin">
        <color theme="1"/>
      </right>
      <top style="thin">
        <color theme="1"/>
      </top>
      <bottom/>
      <diagonal/>
    </border>
    <border>
      <left style="thin">
        <color theme="1"/>
      </left>
      <right/>
      <top/>
      <bottom/>
      <diagonal/>
    </border>
    <border>
      <left/>
      <right style="thin">
        <color theme="1"/>
      </right>
      <top style="thin">
        <color indexed="64"/>
      </top>
      <bottom style="thin">
        <color indexed="64"/>
      </bottom>
      <diagonal/>
    </border>
    <border>
      <left/>
      <right/>
      <top style="thin">
        <color theme="1"/>
      </top>
      <bottom style="thin">
        <color theme="1"/>
      </bottom>
      <diagonal/>
    </border>
    <border>
      <left style="thin">
        <color indexed="64"/>
      </left>
      <right/>
      <top style="thin">
        <color theme="1"/>
      </top>
      <bottom style="thin">
        <color theme="1"/>
      </bottom>
      <diagonal/>
    </border>
    <border>
      <left style="thin">
        <color theme="1"/>
      </left>
      <right style="thin">
        <color indexed="64"/>
      </right>
      <top style="thin">
        <color theme="1"/>
      </top>
      <bottom style="thin">
        <color theme="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thin">
        <color theme="1"/>
      </left>
      <right style="thin">
        <color theme="1"/>
      </right>
      <top style="thin">
        <color indexed="64"/>
      </top>
      <bottom/>
      <diagonal/>
    </border>
    <border>
      <left style="thin">
        <color theme="1"/>
      </left>
      <right/>
      <top style="thin">
        <color indexed="64"/>
      </top>
      <bottom style="thin">
        <color indexed="64"/>
      </bottom>
      <diagonal/>
    </border>
    <border>
      <left/>
      <right/>
      <top style="thin">
        <color theme="1"/>
      </top>
      <bottom/>
      <diagonal/>
    </border>
    <border>
      <left style="medium">
        <color rgb="FFFF0000"/>
      </left>
      <right style="medium">
        <color rgb="FFFF0000"/>
      </right>
      <top style="medium">
        <color rgb="FFFF0000"/>
      </top>
      <bottom style="medium">
        <color rgb="FFFF0000"/>
      </bottom>
      <diagonal/>
    </border>
    <border>
      <left/>
      <right style="medium">
        <color auto="1"/>
      </right>
      <top/>
      <bottom/>
      <diagonal/>
    </border>
    <border>
      <left style="thin">
        <color theme="1"/>
      </left>
      <right/>
      <top style="thin">
        <color theme="1"/>
      </top>
      <bottom style="thin">
        <color indexed="64"/>
      </bottom>
      <diagonal/>
    </border>
    <border>
      <left/>
      <right style="thin">
        <color theme="1"/>
      </right>
      <top style="thin">
        <color theme="1"/>
      </top>
      <bottom style="thin">
        <color auto="1"/>
      </bottom>
      <diagonal/>
    </border>
    <border>
      <left/>
      <right style="thin">
        <color rgb="FFFF0000"/>
      </right>
      <top style="thin">
        <color rgb="FFFF0000"/>
      </top>
      <bottom style="thin">
        <color rgb="FFFF0000"/>
      </bottom>
      <diagonal/>
    </border>
    <border>
      <left style="thin">
        <color theme="1"/>
      </left>
      <right/>
      <top/>
      <bottom style="thin">
        <color auto="1"/>
      </bottom>
      <diagonal/>
    </border>
    <border>
      <left style="medium">
        <color auto="1"/>
      </left>
      <right/>
      <top style="medium">
        <color rgb="FFFF0000"/>
      </top>
      <bottom style="medium">
        <color auto="1"/>
      </bottom>
      <diagonal/>
    </border>
    <border>
      <left/>
      <right/>
      <top style="medium">
        <color rgb="FFFF0000"/>
      </top>
      <bottom style="medium">
        <color auto="1"/>
      </bottom>
      <diagonal/>
    </border>
    <border>
      <left style="medium">
        <color indexed="64"/>
      </left>
      <right style="medium">
        <color indexed="64"/>
      </right>
      <top style="medium">
        <color indexed="64"/>
      </top>
      <bottom style="medium">
        <color indexed="64"/>
      </bottom>
      <diagonal/>
    </border>
    <border>
      <left/>
      <right style="thin">
        <color theme="1"/>
      </right>
      <top/>
      <bottom/>
      <diagonal/>
    </border>
    <border>
      <left/>
      <right/>
      <top style="thin">
        <color rgb="FFFF0000"/>
      </top>
      <bottom style="thin">
        <color rgb="FFFF0000"/>
      </bottom>
      <diagonal/>
    </border>
    <border>
      <left style="thin">
        <color indexed="64"/>
      </left>
      <right style="thin">
        <color theme="1"/>
      </right>
      <top/>
      <bottom/>
      <diagonal/>
    </border>
    <border>
      <left/>
      <right style="medium">
        <color auto="1"/>
      </right>
      <top style="medium">
        <color rgb="FFFF0000"/>
      </top>
      <bottom style="medium">
        <color auto="1"/>
      </bottom>
      <diagonal/>
    </border>
    <border>
      <left/>
      <right style="thin">
        <color rgb="FFFF0000"/>
      </right>
      <top/>
      <bottom style="thin">
        <color rgb="FFFF0000"/>
      </bottom>
      <diagonal/>
    </border>
    <border>
      <left style="thin">
        <color theme="1"/>
      </left>
      <right/>
      <top style="thin">
        <color auto="1"/>
      </top>
      <bottom style="thin">
        <color rgb="FFFF0000"/>
      </bottom>
      <diagonal/>
    </border>
    <border>
      <left/>
      <right style="thin">
        <color theme="1"/>
      </right>
      <top style="thin">
        <color auto="1"/>
      </top>
      <bottom style="thin">
        <color rgb="FFFF0000"/>
      </bottom>
      <diagonal/>
    </border>
    <border>
      <left style="thin">
        <color rgb="FFFF0000"/>
      </left>
      <right style="thin">
        <color rgb="FFFF0000"/>
      </right>
      <top style="thin">
        <color rgb="FFFF0000"/>
      </top>
      <bottom/>
      <diagonal/>
    </border>
  </borders>
  <cellStyleXfs count="4">
    <xf numFmtId="0" fontId="0" fillId="0" borderId="0"/>
    <xf numFmtId="0" fontId="55" fillId="0" borderId="0" applyNumberFormat="0" applyFill="0" applyBorder="0" applyAlignment="0" applyProtection="0">
      <alignment vertical="center"/>
    </xf>
    <xf numFmtId="0" fontId="4" fillId="0" borderId="0"/>
    <xf numFmtId="0" fontId="3" fillId="0" borderId="0"/>
  </cellStyleXfs>
  <cellXfs count="686">
    <xf numFmtId="0" fontId="0" fillId="0" borderId="0" xfId="0"/>
    <xf numFmtId="167" fontId="17" fillId="3" borderId="19" xfId="0" applyNumberFormat="1" applyFont="1" applyFill="1" applyBorder="1" applyAlignment="1" applyProtection="1">
      <alignment horizontal="center" vertical="center"/>
      <protection locked="0"/>
    </xf>
    <xf numFmtId="0" fontId="55" fillId="2" borderId="0" xfId="1" applyFill="1" applyAlignment="1" applyProtection="1"/>
    <xf numFmtId="0" fontId="81" fillId="2" borderId="0" xfId="1" applyFont="1" applyFill="1" applyBorder="1" applyAlignment="1" applyProtection="1">
      <alignment horizontal="center" vertical="center" wrapText="1"/>
    </xf>
    <xf numFmtId="0" fontId="97" fillId="10" borderId="0" xfId="1" applyFont="1" applyFill="1" applyBorder="1" applyAlignment="1" applyProtection="1">
      <alignment vertical="center" wrapText="1"/>
    </xf>
    <xf numFmtId="0" fontId="55" fillId="2" borderId="0" xfId="1" applyFill="1" applyBorder="1" applyAlignment="1" applyProtection="1">
      <alignment horizontal="center" vertical="center"/>
    </xf>
    <xf numFmtId="0" fontId="55" fillId="2" borderId="0" xfId="1" applyFill="1" applyBorder="1" applyAlignment="1" applyProtection="1">
      <alignment vertical="center"/>
    </xf>
    <xf numFmtId="1" fontId="17" fillId="3" borderId="19" xfId="0" applyNumberFormat="1" applyFont="1" applyFill="1" applyBorder="1" applyAlignment="1" applyProtection="1">
      <alignment horizontal="center" vertical="center"/>
      <protection locked="0"/>
    </xf>
    <xf numFmtId="0" fontId="63" fillId="2" borderId="0" xfId="0" applyFont="1" applyFill="1" applyAlignment="1">
      <alignment horizontal="center" vertical="center" wrapText="1"/>
    </xf>
    <xf numFmtId="0" fontId="0" fillId="10" borderId="0" xfId="0" applyFill="1"/>
    <xf numFmtId="0" fontId="0" fillId="2" borderId="0" xfId="0" applyFill="1"/>
    <xf numFmtId="175" fontId="55" fillId="10" borderId="0" xfId="1" applyNumberFormat="1" applyFill="1" applyBorder="1" applyAlignment="1" applyProtection="1">
      <alignment vertical="center" wrapText="1"/>
    </xf>
    <xf numFmtId="175" fontId="55" fillId="0" borderId="0" xfId="1" applyNumberFormat="1" applyFill="1" applyBorder="1" applyAlignment="1" applyProtection="1">
      <alignment vertical="center" wrapText="1"/>
    </xf>
    <xf numFmtId="0" fontId="55" fillId="10" borderId="0" xfId="1" applyFill="1" applyBorder="1" applyAlignment="1" applyProtection="1">
      <alignment horizontal="center" vertical="center" wrapText="1"/>
    </xf>
    <xf numFmtId="0" fontId="54" fillId="10" borderId="0" xfId="0" applyFont="1" applyFill="1"/>
    <xf numFmtId="0" fontId="54" fillId="10" borderId="0" xfId="0" applyFont="1" applyFill="1" applyAlignment="1">
      <alignment horizontal="center" vertical="center"/>
    </xf>
    <xf numFmtId="0" fontId="29" fillId="12" borderId="12" xfId="0" applyFont="1" applyFill="1" applyBorder="1" applyAlignment="1">
      <alignment horizontal="left" vertical="center" wrapText="1"/>
    </xf>
    <xf numFmtId="0" fontId="92" fillId="9" borderId="28" xfId="0" applyFont="1" applyFill="1" applyBorder="1" applyAlignment="1">
      <alignment horizontal="left" vertical="center" wrapText="1"/>
    </xf>
    <xf numFmtId="175" fontId="0" fillId="0" borderId="12" xfId="0" applyNumberFormat="1" applyBorder="1" applyAlignment="1">
      <alignment horizontal="left" vertical="center"/>
    </xf>
    <xf numFmtId="0" fontId="72" fillId="0" borderId="0" xfId="0" applyFont="1" applyAlignment="1">
      <alignment horizontal="center" wrapText="1"/>
    </xf>
    <xf numFmtId="0" fontId="8" fillId="0" borderId="0" xfId="0" applyFont="1"/>
    <xf numFmtId="175" fontId="0" fillId="0" borderId="12" xfId="0" applyNumberFormat="1" applyBorder="1" applyAlignment="1">
      <alignment horizontal="left" vertical="center" wrapText="1"/>
    </xf>
    <xf numFmtId="0" fontId="54" fillId="2" borderId="0" xfId="0" applyFont="1" applyFill="1"/>
    <xf numFmtId="0" fontId="54" fillId="2" borderId="0" xfId="0" applyFont="1" applyFill="1" applyAlignment="1">
      <alignment horizontal="center" vertical="center"/>
    </xf>
    <xf numFmtId="0" fontId="54" fillId="0" borderId="0" xfId="0" applyFont="1"/>
    <xf numFmtId="0" fontId="54" fillId="0" borderId="0" xfId="0" applyFont="1" applyAlignment="1">
      <alignment horizontal="center" vertical="center"/>
    </xf>
    <xf numFmtId="0" fontId="49" fillId="2" borderId="0" xfId="0" applyFont="1" applyFill="1"/>
    <xf numFmtId="165" fontId="0" fillId="2" borderId="0" xfId="0" applyNumberFormat="1" applyFill="1" applyAlignment="1">
      <alignment horizontal="right"/>
    </xf>
    <xf numFmtId="0" fontId="0" fillId="2" borderId="0" xfId="0" applyFill="1" applyAlignment="1">
      <alignment horizontal="center" vertical="center"/>
    </xf>
    <xf numFmtId="0" fontId="39" fillId="6" borderId="25" xfId="0" applyFont="1" applyFill="1" applyBorder="1" applyAlignment="1">
      <alignment vertical="center" wrapText="1"/>
    </xf>
    <xf numFmtId="0" fontId="0" fillId="2" borderId="0" xfId="0" applyFill="1" applyAlignment="1">
      <alignment horizontal="left" vertical="center"/>
    </xf>
    <xf numFmtId="0" fontId="50" fillId="2" borderId="0" xfId="0" applyFont="1" applyFill="1" applyAlignment="1">
      <alignment horizontal="left" vertical="center" wrapText="1"/>
    </xf>
    <xf numFmtId="0" fontId="91" fillId="6" borderId="12" xfId="0" applyFont="1" applyFill="1" applyBorder="1" applyAlignment="1">
      <alignment horizontal="left" vertical="center"/>
    </xf>
    <xf numFmtId="0" fontId="49" fillId="2" borderId="0" xfId="0" applyFont="1" applyFill="1" applyAlignment="1">
      <alignment horizontal="left" vertical="center"/>
    </xf>
    <xf numFmtId="0" fontId="91" fillId="6" borderId="12" xfId="0" applyFont="1" applyFill="1" applyBorder="1" applyAlignment="1">
      <alignment horizontal="center" vertical="center"/>
    </xf>
    <xf numFmtId="0" fontId="52" fillId="2" borderId="0" xfId="0" applyFont="1" applyFill="1" applyAlignment="1">
      <alignment horizontal="left" vertical="center"/>
    </xf>
    <xf numFmtId="0" fontId="0" fillId="0" borderId="0" xfId="0" applyAlignment="1">
      <alignment horizontal="left" vertical="center"/>
    </xf>
    <xf numFmtId="0" fontId="51" fillId="2" borderId="0" xfId="0" applyFont="1" applyFill="1" applyAlignment="1">
      <alignment horizontal="center" vertical="center"/>
    </xf>
    <xf numFmtId="177" fontId="18" fillId="2" borderId="0" xfId="0" applyNumberFormat="1" applyFont="1" applyFill="1" applyAlignment="1">
      <alignment horizontal="right"/>
    </xf>
    <xf numFmtId="0" fontId="29" fillId="6" borderId="25" xfId="0" applyFont="1" applyFill="1" applyBorder="1" applyAlignment="1">
      <alignment horizontal="left" vertical="center" wrapText="1"/>
    </xf>
    <xf numFmtId="0" fontId="52" fillId="2" borderId="0" xfId="0" applyFont="1" applyFill="1"/>
    <xf numFmtId="10" fontId="23" fillId="0" borderId="12" xfId="0" applyNumberFormat="1" applyFont="1" applyBorder="1" applyAlignment="1">
      <alignment horizontal="left" vertical="center"/>
    </xf>
    <xf numFmtId="10" fontId="51" fillId="0" borderId="12" xfId="0" applyNumberFormat="1" applyFont="1" applyBorder="1" applyAlignment="1">
      <alignment horizontal="center" vertical="center"/>
    </xf>
    <xf numFmtId="0" fontId="20" fillId="0" borderId="12" xfId="0" applyFont="1" applyBorder="1" applyAlignment="1">
      <alignment vertical="center" wrapText="1"/>
    </xf>
    <xf numFmtId="177" fontId="18" fillId="0" borderId="12" xfId="0" applyNumberFormat="1" applyFont="1" applyBorder="1" applyAlignment="1">
      <alignment horizontal="center" vertical="center"/>
    </xf>
    <xf numFmtId="49" fontId="18" fillId="0" borderId="12" xfId="0" applyNumberFormat="1" applyFont="1" applyBorder="1" applyAlignment="1">
      <alignment horizontal="center" vertical="center"/>
    </xf>
    <xf numFmtId="0" fontId="23" fillId="0" borderId="12" xfId="0" applyFont="1" applyBorder="1" applyAlignment="1">
      <alignment horizontal="left" vertical="center"/>
    </xf>
    <xf numFmtId="0" fontId="18" fillId="0" borderId="12" xfId="0" applyFont="1" applyBorder="1"/>
    <xf numFmtId="165" fontId="18" fillId="0" borderId="12" xfId="0" applyNumberFormat="1" applyFont="1" applyBorder="1" applyAlignment="1">
      <alignment horizontal="right"/>
    </xf>
    <xf numFmtId="0" fontId="51" fillId="0" borderId="12" xfId="0" applyFont="1" applyBorder="1" applyAlignment="1">
      <alignment horizontal="center" vertical="center"/>
    </xf>
    <xf numFmtId="0" fontId="23" fillId="0" borderId="12" xfId="0" applyFont="1" applyBorder="1"/>
    <xf numFmtId="10" fontId="51" fillId="2" borderId="0" xfId="0" applyNumberFormat="1" applyFont="1" applyFill="1" applyAlignment="1">
      <alignment horizontal="right" vertical="center"/>
    </xf>
    <xf numFmtId="0" fontId="55" fillId="2" borderId="0" xfId="1" applyFill="1" applyBorder="1" applyAlignment="1" applyProtection="1">
      <alignment horizontal="center" vertical="center" wrapText="1"/>
    </xf>
    <xf numFmtId="0" fontId="55" fillId="2" borderId="0" xfId="1" applyFill="1" applyBorder="1" applyAlignment="1" applyProtection="1">
      <alignment vertical="center" wrapText="1"/>
    </xf>
    <xf numFmtId="0" fontId="23" fillId="0" borderId="12" xfId="0" applyFont="1" applyBorder="1" applyAlignment="1">
      <alignment wrapText="1"/>
    </xf>
    <xf numFmtId="0" fontId="51" fillId="0" borderId="12" xfId="0" applyFont="1" applyBorder="1" applyAlignment="1">
      <alignment horizontal="left"/>
    </xf>
    <xf numFmtId="165" fontId="51" fillId="0" borderId="12" xfId="0" applyNumberFormat="1" applyFont="1" applyBorder="1" applyAlignment="1">
      <alignment horizontal="right"/>
    </xf>
    <xf numFmtId="0" fontId="67" fillId="0" borderId="12" xfId="0" applyFont="1" applyBorder="1"/>
    <xf numFmtId="0" fontId="53" fillId="0" borderId="12" xfId="0" applyFont="1" applyBorder="1"/>
    <xf numFmtId="0" fontId="51" fillId="0" borderId="12" xfId="0" applyFont="1" applyBorder="1" applyAlignment="1">
      <alignment horizontal="center"/>
    </xf>
    <xf numFmtId="0" fontId="18" fillId="0" borderId="12" xfId="0" applyFont="1" applyBorder="1" applyAlignment="1">
      <alignment horizontal="left" vertical="center"/>
    </xf>
    <xf numFmtId="0" fontId="18" fillId="0" borderId="12" xfId="0" applyFont="1" applyBorder="1" applyAlignment="1">
      <alignment horizontal="center" vertical="center"/>
    </xf>
    <xf numFmtId="177" fontId="18" fillId="0" borderId="14" xfId="0" applyNumberFormat="1" applyFont="1" applyBorder="1" applyAlignment="1">
      <alignment horizontal="center" vertical="center"/>
    </xf>
    <xf numFmtId="0" fontId="67" fillId="0" borderId="10" xfId="0" applyFont="1" applyBorder="1"/>
    <xf numFmtId="0" fontId="50" fillId="2" borderId="0" xfId="0" applyFont="1" applyFill="1" applyAlignment="1">
      <alignment horizontal="center" vertical="center" wrapText="1"/>
    </xf>
    <xf numFmtId="0" fontId="23" fillId="0" borderId="12" xfId="0" applyFont="1" applyBorder="1" applyAlignment="1">
      <alignment horizontal="center" vertical="center"/>
    </xf>
    <xf numFmtId="0" fontId="39" fillId="6" borderId="25" xfId="0" applyFont="1" applyFill="1" applyBorder="1" applyAlignment="1">
      <alignment horizontal="center" vertical="center" wrapText="1"/>
    </xf>
    <xf numFmtId="177" fontId="23" fillId="2" borderId="0" xfId="0" applyNumberFormat="1" applyFont="1" applyFill="1"/>
    <xf numFmtId="0" fontId="23" fillId="5" borderId="12" xfId="0" applyFont="1" applyFill="1" applyBorder="1" applyAlignment="1">
      <alignment horizontal="left" vertical="top"/>
    </xf>
    <xf numFmtId="177" fontId="23" fillId="0" borderId="12" xfId="0" applyNumberFormat="1" applyFont="1" applyBorder="1" applyAlignment="1">
      <alignment horizontal="center" vertical="center"/>
    </xf>
    <xf numFmtId="0" fontId="51" fillId="0" borderId="12" xfId="0" applyFont="1" applyBorder="1" applyAlignment="1">
      <alignment horizontal="left" vertical="center"/>
    </xf>
    <xf numFmtId="0" fontId="22" fillId="0" borderId="12" xfId="0" applyFont="1" applyBorder="1"/>
    <xf numFmtId="170" fontId="18" fillId="0" borderId="12" xfId="0" applyNumberFormat="1" applyFont="1" applyBorder="1"/>
    <xf numFmtId="4" fontId="52" fillId="2" borderId="0" xfId="0" applyNumberFormat="1" applyFont="1" applyFill="1"/>
    <xf numFmtId="172" fontId="18" fillId="0" borderId="12" xfId="0" applyNumberFormat="1" applyFont="1" applyBorder="1" applyAlignment="1">
      <alignment horizontal="right"/>
    </xf>
    <xf numFmtId="0" fontId="29" fillId="6" borderId="28" xfId="0" applyFont="1" applyFill="1" applyBorder="1" applyAlignment="1">
      <alignment horizontal="left" vertical="center" wrapText="1"/>
    </xf>
    <xf numFmtId="0" fontId="39" fillId="6" borderId="28" xfId="0" applyFont="1" applyFill="1" applyBorder="1" applyAlignment="1">
      <alignment horizontal="center" vertical="center" wrapText="1"/>
    </xf>
    <xf numFmtId="0" fontId="49" fillId="0" borderId="0" xfId="0" applyFont="1"/>
    <xf numFmtId="0" fontId="24" fillId="8" borderId="10" xfId="0" applyFont="1" applyFill="1" applyBorder="1" applyAlignment="1">
      <alignment horizontal="left" vertical="center" wrapText="1"/>
    </xf>
    <xf numFmtId="0" fontId="24" fillId="8" borderId="15" xfId="0" applyFont="1" applyFill="1" applyBorder="1" applyAlignment="1">
      <alignment horizontal="left" vertical="center" wrapText="1"/>
    </xf>
    <xf numFmtId="0" fontId="24" fillId="8" borderId="16" xfId="0" applyFont="1" applyFill="1" applyBorder="1" applyAlignment="1">
      <alignment horizontal="left" vertical="center" wrapText="1"/>
    </xf>
    <xf numFmtId="0" fontId="0" fillId="0" borderId="12" xfId="0" applyBorder="1"/>
    <xf numFmtId="0" fontId="23" fillId="0" borderId="12" xfId="0" applyFont="1" applyBorder="1" applyAlignment="1">
      <alignment horizontal="left" vertical="center" wrapText="1"/>
    </xf>
    <xf numFmtId="0" fontId="0" fillId="2" borderId="12" xfId="0" applyFill="1" applyBorder="1"/>
    <xf numFmtId="0" fontId="52" fillId="2" borderId="12" xfId="0" applyFont="1" applyFill="1" applyBorder="1"/>
    <xf numFmtId="0" fontId="23" fillId="5" borderId="12" xfId="0" applyFont="1" applyFill="1" applyBorder="1" applyAlignment="1">
      <alignment horizontal="left" vertical="top" wrapText="1"/>
    </xf>
    <xf numFmtId="0" fontId="52" fillId="2" borderId="12" xfId="0" applyFont="1" applyFill="1" applyBorder="1" applyAlignment="1">
      <alignment horizontal="left"/>
    </xf>
    <xf numFmtId="0" fontId="98" fillId="2" borderId="12" xfId="0" applyFont="1" applyFill="1" applyBorder="1" applyAlignment="1">
      <alignment wrapText="1"/>
    </xf>
    <xf numFmtId="0" fontId="75" fillId="2" borderId="0" xfId="0" applyFont="1" applyFill="1"/>
    <xf numFmtId="0" fontId="14" fillId="0" borderId="12" xfId="0" applyFont="1" applyBorder="1" applyAlignment="1">
      <alignment wrapText="1"/>
    </xf>
    <xf numFmtId="0" fontId="6" fillId="0" borderId="0" xfId="0" applyFont="1"/>
    <xf numFmtId="0" fontId="24" fillId="8" borderId="12" xfId="0" applyFont="1" applyFill="1" applyBorder="1" applyAlignment="1">
      <alignment horizontal="left" vertical="center" wrapText="1"/>
    </xf>
    <xf numFmtId="0" fontId="25" fillId="8" borderId="12" xfId="0" applyFont="1" applyFill="1" applyBorder="1" applyAlignment="1">
      <alignment horizontal="left" vertical="center" wrapText="1"/>
    </xf>
    <xf numFmtId="0" fontId="14" fillId="0" borderId="12" xfId="0" applyFont="1" applyBorder="1"/>
    <xf numFmtId="0" fontId="77" fillId="2" borderId="0" xfId="0" applyFont="1" applyFill="1" applyAlignment="1">
      <alignment horizontal="left" wrapText="1"/>
    </xf>
    <xf numFmtId="0" fontId="23" fillId="0" borderId="12" xfId="0" applyFont="1" applyBorder="1" applyAlignment="1">
      <alignment horizontal="left" vertical="top" wrapText="1"/>
    </xf>
    <xf numFmtId="171" fontId="23" fillId="0" borderId="12" xfId="0" applyNumberFormat="1" applyFont="1" applyBorder="1" applyAlignment="1">
      <alignment horizontal="center" vertical="center"/>
    </xf>
    <xf numFmtId="0" fontId="80" fillId="9" borderId="12" xfId="0" applyFont="1" applyFill="1" applyBorder="1" applyAlignment="1">
      <alignment vertical="center"/>
    </xf>
    <xf numFmtId="0" fontId="80" fillId="9" borderId="12" xfId="0" applyFont="1" applyFill="1" applyBorder="1" applyAlignment="1">
      <alignment horizontal="center" vertical="center" wrapText="1"/>
    </xf>
    <xf numFmtId="0" fontId="80" fillId="9" borderId="16" xfId="0" applyFont="1" applyFill="1" applyBorder="1" applyAlignment="1">
      <alignment horizontal="center" vertical="center" wrapText="1"/>
    </xf>
    <xf numFmtId="0" fontId="0" fillId="2" borderId="12" xfId="0" applyFill="1" applyBorder="1" applyAlignment="1">
      <alignment horizontal="center"/>
    </xf>
    <xf numFmtId="0" fontId="0" fillId="2" borderId="12" xfId="0" applyFill="1" applyBorder="1" applyAlignment="1">
      <alignment horizontal="left" vertical="center" wrapText="1"/>
    </xf>
    <xf numFmtId="0" fontId="0" fillId="2" borderId="12" xfId="0" applyFill="1" applyBorder="1" applyAlignment="1">
      <alignment horizontal="center" vertical="center"/>
    </xf>
    <xf numFmtId="164" fontId="52" fillId="2" borderId="12" xfId="0" applyNumberFormat="1" applyFont="1" applyFill="1" applyBorder="1" applyAlignment="1">
      <alignment horizontal="center" vertical="center"/>
    </xf>
    <xf numFmtId="0" fontId="80" fillId="9" borderId="12" xfId="0" applyFont="1" applyFill="1" applyBorder="1" applyAlignment="1">
      <alignment vertical="center" wrapText="1"/>
    </xf>
    <xf numFmtId="0" fontId="13" fillId="2" borderId="12" xfId="0" applyFont="1" applyFill="1" applyBorder="1" applyAlignment="1">
      <alignment horizontal="left" vertical="center" wrapText="1"/>
    </xf>
    <xf numFmtId="0" fontId="0" fillId="2" borderId="12" xfId="0" applyFill="1" applyBorder="1" applyAlignment="1">
      <alignment horizontal="center" vertical="center" wrapText="1"/>
    </xf>
    <xf numFmtId="2" fontId="0" fillId="2" borderId="16" xfId="0" applyNumberFormat="1" applyFill="1" applyBorder="1" applyAlignment="1">
      <alignment horizontal="center" vertical="center" wrapText="1"/>
    </xf>
    <xf numFmtId="0" fontId="0" fillId="2" borderId="16" xfId="0" applyFill="1" applyBorder="1" applyAlignment="1">
      <alignment horizontal="center" vertical="center" wrapText="1"/>
    </xf>
    <xf numFmtId="0" fontId="0" fillId="2" borderId="13" xfId="0" applyFill="1" applyBorder="1" applyAlignment="1">
      <alignment horizontal="center" vertical="center" wrapText="1"/>
    </xf>
    <xf numFmtId="0" fontId="24" fillId="9" borderId="12" xfId="0" applyFont="1" applyFill="1" applyBorder="1" applyAlignment="1">
      <alignment horizontal="left" vertical="center" wrapText="1"/>
    </xf>
    <xf numFmtId="0" fontId="11" fillId="0" borderId="12" xfId="0" applyFont="1" applyBorder="1"/>
    <xf numFmtId="0" fontId="24" fillId="0" borderId="12" xfId="0" applyFont="1" applyBorder="1" applyAlignment="1">
      <alignment horizontal="left" vertical="center" wrapText="1"/>
    </xf>
    <xf numFmtId="0" fontId="14" fillId="2" borderId="12" xfId="0" applyFont="1" applyFill="1" applyBorder="1" applyAlignment="1">
      <alignment vertical="center"/>
    </xf>
    <xf numFmtId="0" fontId="0" fillId="2" borderId="20" xfId="0" applyFill="1" applyBorder="1" applyAlignment="1">
      <alignment horizontal="center" vertical="center" wrapText="1"/>
    </xf>
    <xf numFmtId="0" fontId="24" fillId="2" borderId="12" xfId="0" applyFont="1" applyFill="1" applyBorder="1" applyAlignment="1">
      <alignment horizontal="left" vertical="center" wrapText="1"/>
    </xf>
    <xf numFmtId="0" fontId="0" fillId="2" borderId="12" xfId="0" applyFill="1" applyBorder="1" applyAlignment="1">
      <alignment horizontal="center" vertical="top"/>
    </xf>
    <xf numFmtId="0" fontId="13" fillId="2" borderId="12" xfId="0" applyFont="1" applyFill="1" applyBorder="1" applyAlignment="1">
      <alignment horizontal="left" wrapText="1"/>
    </xf>
    <xf numFmtId="0" fontId="0" fillId="2" borderId="12" xfId="0" applyFill="1" applyBorder="1" applyAlignment="1">
      <alignment horizontal="right" wrapText="1"/>
    </xf>
    <xf numFmtId="0" fontId="7" fillId="0" borderId="12" xfId="0" applyFont="1" applyBorder="1" applyAlignment="1">
      <alignment wrapText="1"/>
    </xf>
    <xf numFmtId="0" fontId="23" fillId="0" borderId="12" xfId="0" applyFont="1" applyBorder="1" applyAlignment="1">
      <alignment horizontal="center"/>
    </xf>
    <xf numFmtId="0" fontId="24" fillId="10" borderId="12" xfId="0" applyFont="1" applyFill="1" applyBorder="1" applyAlignment="1">
      <alignment horizontal="left" vertical="center" wrapText="1"/>
    </xf>
    <xf numFmtId="0" fontId="12" fillId="0" borderId="12" xfId="0" applyFont="1" applyBorder="1" applyAlignment="1">
      <alignment wrapText="1"/>
    </xf>
    <xf numFmtId="0" fontId="11" fillId="0" borderId="12" xfId="0" applyFont="1" applyBorder="1" applyAlignment="1">
      <alignment wrapText="1"/>
    </xf>
    <xf numFmtId="0" fontId="73" fillId="10" borderId="12" xfId="0" applyFont="1" applyFill="1" applyBorder="1" applyAlignment="1">
      <alignment horizontal="left" vertical="top" wrapText="1"/>
    </xf>
    <xf numFmtId="0" fontId="9" fillId="0" borderId="12" xfId="0" applyFont="1" applyBorder="1"/>
    <xf numFmtId="0" fontId="14" fillId="0" borderId="12" xfId="0" applyFont="1" applyBorder="1" applyAlignment="1">
      <alignment vertical="center"/>
    </xf>
    <xf numFmtId="0" fontId="25" fillId="10" borderId="12" xfId="0" applyFont="1" applyFill="1" applyBorder="1" applyAlignment="1">
      <alignment horizontal="left" vertical="center" wrapText="1"/>
    </xf>
    <xf numFmtId="0" fontId="13" fillId="0" borderId="12" xfId="0" applyFont="1" applyBorder="1"/>
    <xf numFmtId="0" fontId="10" fillId="0" borderId="12" xfId="0" applyFont="1" applyBorder="1"/>
    <xf numFmtId="0" fontId="14" fillId="2" borderId="0" xfId="0" applyFont="1" applyFill="1"/>
    <xf numFmtId="165" fontId="18" fillId="2" borderId="0" xfId="0" applyNumberFormat="1" applyFont="1" applyFill="1" applyAlignment="1">
      <alignment horizontal="right"/>
    </xf>
    <xf numFmtId="0" fontId="18" fillId="2" borderId="0" xfId="0" applyFont="1" applyFill="1" applyAlignment="1">
      <alignment horizontal="center" vertical="center"/>
    </xf>
    <xf numFmtId="165" fontId="0" fillId="0" borderId="0" xfId="0" applyNumberFormat="1" applyAlignment="1">
      <alignment horizontal="right"/>
    </xf>
    <xf numFmtId="0" fontId="0" fillId="0" borderId="0" xfId="0" applyAlignment="1">
      <alignment horizontal="center" vertical="center"/>
    </xf>
    <xf numFmtId="0" fontId="5" fillId="2" borderId="12" xfId="0" applyFont="1" applyFill="1" applyBorder="1" applyAlignment="1">
      <alignment horizontal="left" vertical="center" wrapText="1"/>
    </xf>
    <xf numFmtId="167" fontId="17" fillId="3" borderId="19" xfId="2" applyNumberFormat="1" applyFont="1" applyFill="1" applyBorder="1" applyAlignment="1" applyProtection="1">
      <alignment horizontal="center" vertical="center"/>
      <protection locked="0"/>
    </xf>
    <xf numFmtId="0" fontId="17" fillId="3" borderId="19" xfId="2" applyFont="1" applyFill="1" applyBorder="1" applyAlignment="1" applyProtection="1">
      <alignment horizontal="left" vertical="center" wrapText="1"/>
      <protection locked="0"/>
    </xf>
    <xf numFmtId="1" fontId="17" fillId="3" borderId="19" xfId="2" applyNumberFormat="1" applyFont="1" applyFill="1" applyBorder="1" applyAlignment="1" applyProtection="1">
      <alignment horizontal="center" vertical="center" wrapText="1"/>
      <protection locked="0"/>
    </xf>
    <xf numFmtId="1" fontId="17" fillId="3" borderId="69" xfId="2" applyNumberFormat="1" applyFont="1" applyFill="1" applyBorder="1" applyAlignment="1" applyProtection="1">
      <alignment horizontal="center" vertical="center"/>
      <protection locked="0"/>
    </xf>
    <xf numFmtId="167" fontId="17" fillId="3" borderId="69" xfId="2" applyNumberFormat="1" applyFont="1" applyFill="1" applyBorder="1" applyAlignment="1" applyProtection="1">
      <alignment horizontal="center" vertical="center"/>
      <protection locked="0"/>
    </xf>
    <xf numFmtId="0" fontId="112" fillId="10" borderId="0" xfId="1" applyFont="1" applyFill="1" applyBorder="1" applyAlignment="1" applyProtection="1">
      <alignment horizontal="center" vertical="center" wrapText="1"/>
    </xf>
    <xf numFmtId="165" fontId="137" fillId="5" borderId="16" xfId="1" applyNumberFormat="1" applyFont="1" applyFill="1" applyBorder="1" applyAlignment="1" applyProtection="1">
      <alignment vertical="center"/>
    </xf>
    <xf numFmtId="165" fontId="137" fillId="5" borderId="20" xfId="1" applyNumberFormat="1" applyFont="1" applyFill="1" applyBorder="1" applyAlignment="1" applyProtection="1">
      <alignment vertical="center"/>
    </xf>
    <xf numFmtId="165" fontId="137" fillId="5" borderId="12" xfId="1" applyNumberFormat="1" applyFont="1" applyFill="1" applyBorder="1" applyAlignment="1" applyProtection="1">
      <alignment vertical="center"/>
    </xf>
    <xf numFmtId="165" fontId="137" fillId="5" borderId="13" xfId="1" applyNumberFormat="1" applyFont="1" applyFill="1" applyBorder="1" applyAlignment="1" applyProtection="1">
      <alignment vertical="center"/>
    </xf>
    <xf numFmtId="166" fontId="90" fillId="3" borderId="19" xfId="0" applyNumberFormat="1" applyFont="1" applyFill="1" applyBorder="1" applyAlignment="1" applyProtection="1">
      <alignment horizontal="center" vertical="center"/>
      <protection locked="0"/>
    </xf>
    <xf numFmtId="173" fontId="78" fillId="3" borderId="19" xfId="0" applyNumberFormat="1" applyFont="1" applyFill="1" applyBorder="1" applyAlignment="1" applyProtection="1">
      <alignment horizontal="center" vertical="center"/>
      <protection locked="0"/>
    </xf>
    <xf numFmtId="175" fontId="90" fillId="3" borderId="19" xfId="0" applyNumberFormat="1" applyFont="1" applyFill="1" applyBorder="1" applyAlignment="1" applyProtection="1">
      <alignment horizontal="center" vertical="center"/>
      <protection locked="0"/>
    </xf>
    <xf numFmtId="176" fontId="90" fillId="3" borderId="19" xfId="0" applyNumberFormat="1" applyFont="1" applyFill="1" applyBorder="1" applyAlignment="1" applyProtection="1">
      <alignment horizontal="center" vertical="center"/>
      <protection locked="0"/>
    </xf>
    <xf numFmtId="173" fontId="67" fillId="3" borderId="19" xfId="0" applyNumberFormat="1" applyFont="1" applyFill="1" applyBorder="1" applyAlignment="1" applyProtection="1">
      <alignment horizontal="center" vertical="center"/>
      <protection locked="0"/>
    </xf>
    <xf numFmtId="175" fontId="150" fillId="3" borderId="66" xfId="0" applyNumberFormat="1" applyFont="1" applyFill="1" applyBorder="1" applyAlignment="1" applyProtection="1">
      <alignment horizontal="center" vertical="center"/>
      <protection locked="0"/>
    </xf>
    <xf numFmtId="175" fontId="150" fillId="3" borderId="23" xfId="0" applyNumberFormat="1" applyFont="1" applyFill="1" applyBorder="1" applyAlignment="1" applyProtection="1">
      <alignment horizontal="center" vertical="center"/>
      <protection locked="0"/>
    </xf>
    <xf numFmtId="0" fontId="92" fillId="3" borderId="23" xfId="0" applyFont="1" applyFill="1" applyBorder="1" applyAlignment="1" applyProtection="1">
      <alignment horizontal="left" vertical="center"/>
      <protection locked="0"/>
    </xf>
    <xf numFmtId="0" fontId="92" fillId="3" borderId="23" xfId="0" applyFont="1" applyFill="1" applyBorder="1" applyAlignment="1" applyProtection="1">
      <alignment vertical="center"/>
      <protection locked="0"/>
    </xf>
    <xf numFmtId="175" fontId="119" fillId="3" borderId="66" xfId="0" applyNumberFormat="1" applyFont="1" applyFill="1" applyBorder="1" applyAlignment="1" applyProtection="1">
      <alignment horizontal="center" vertical="center"/>
      <protection locked="0"/>
    </xf>
    <xf numFmtId="175" fontId="119" fillId="3" borderId="23" xfId="0" applyNumberFormat="1" applyFont="1" applyFill="1" applyBorder="1" applyAlignment="1" applyProtection="1">
      <alignment horizontal="center" vertical="center"/>
      <protection locked="0"/>
    </xf>
    <xf numFmtId="0" fontId="119" fillId="3" borderId="23" xfId="0" applyFont="1" applyFill="1" applyBorder="1" applyAlignment="1" applyProtection="1">
      <alignment horizontal="left" vertical="center"/>
      <protection locked="0"/>
    </xf>
    <xf numFmtId="0" fontId="119" fillId="3" borderId="23" xfId="0" applyFont="1" applyFill="1" applyBorder="1" applyAlignment="1" applyProtection="1">
      <alignment vertical="center"/>
      <protection locked="0"/>
    </xf>
    <xf numFmtId="0" fontId="3" fillId="10" borderId="0" xfId="3" applyFill="1"/>
    <xf numFmtId="0" fontId="123" fillId="10" borderId="0" xfId="3" applyFont="1" applyFill="1" applyAlignment="1">
      <alignment horizontal="center" vertical="center" wrapText="1"/>
    </xf>
    <xf numFmtId="0" fontId="3" fillId="0" borderId="0" xfId="3"/>
    <xf numFmtId="0" fontId="122" fillId="0" borderId="0" xfId="3" applyFont="1" applyAlignment="1">
      <alignment horizontal="center" vertical="center" wrapText="1"/>
    </xf>
    <xf numFmtId="0" fontId="70" fillId="10" borderId="0" xfId="3" applyFont="1" applyFill="1" applyAlignment="1">
      <alignment horizontal="center"/>
    </xf>
    <xf numFmtId="0" fontId="3" fillId="2" borderId="0" xfId="3" applyFill="1"/>
    <xf numFmtId="0" fontId="55" fillId="3" borderId="53" xfId="1" applyFill="1" applyBorder="1" applyAlignment="1" applyProtection="1">
      <alignment horizontal="center" vertical="center" wrapText="1"/>
    </xf>
    <xf numFmtId="0" fontId="74" fillId="10" borderId="0" xfId="3" applyFont="1" applyFill="1" applyAlignment="1">
      <alignment horizontal="left" vertical="center" wrapText="1"/>
    </xf>
    <xf numFmtId="0" fontId="3" fillId="0" borderId="0" xfId="3" applyAlignment="1">
      <alignment horizontal="center" wrapText="1"/>
    </xf>
    <xf numFmtId="0" fontId="29" fillId="6" borderId="14" xfId="3" applyFont="1" applyFill="1" applyBorder="1" applyAlignment="1">
      <alignment horizontal="left" vertical="center" wrapText="1"/>
    </xf>
    <xf numFmtId="0" fontId="3" fillId="10" borderId="0" xfId="3" applyFill="1" applyAlignment="1">
      <alignment wrapText="1"/>
    </xf>
    <xf numFmtId="0" fontId="3" fillId="2" borderId="0" xfId="3" applyFill="1" applyAlignment="1">
      <alignment wrapText="1"/>
    </xf>
    <xf numFmtId="0" fontId="3" fillId="0" borderId="0" xfId="3" applyAlignment="1">
      <alignment wrapText="1"/>
    </xf>
    <xf numFmtId="0" fontId="63" fillId="2" borderId="0" xfId="0" applyFont="1" applyFill="1" applyAlignment="1">
      <alignment vertical="center" wrapText="1"/>
    </xf>
    <xf numFmtId="0" fontId="64" fillId="2" borderId="0" xfId="0" applyFont="1" applyFill="1" applyAlignment="1">
      <alignment vertical="center" wrapText="1"/>
    </xf>
    <xf numFmtId="0" fontId="16" fillId="2" borderId="0" xfId="0" applyFont="1" applyFill="1" applyAlignment="1">
      <alignment vertical="center"/>
    </xf>
    <xf numFmtId="0" fontId="17" fillId="2" borderId="0" xfId="0" applyFont="1" applyFill="1"/>
    <xf numFmtId="0" fontId="22" fillId="2" borderId="0" xfId="0" applyFont="1" applyFill="1" applyAlignment="1">
      <alignment horizontal="right" vertical="center"/>
    </xf>
    <xf numFmtId="0" fontId="19" fillId="2" borderId="0" xfId="0" applyFont="1" applyFill="1" applyAlignment="1">
      <alignment vertical="center"/>
    </xf>
    <xf numFmtId="0" fontId="20" fillId="2" borderId="0" xfId="0" applyFont="1" applyFill="1"/>
    <xf numFmtId="0" fontId="19" fillId="2" borderId="0" xfId="0" applyFont="1" applyFill="1"/>
    <xf numFmtId="0" fontId="19" fillId="2" borderId="0" xfId="0" applyFont="1" applyFill="1" applyAlignment="1">
      <alignment horizontal="center" vertical="center"/>
    </xf>
    <xf numFmtId="0" fontId="122" fillId="0" borderId="0" xfId="0" applyFont="1" applyAlignment="1">
      <alignment horizontal="right" vertical="center"/>
    </xf>
    <xf numFmtId="167" fontId="122" fillId="2" borderId="0" xfId="0" applyNumberFormat="1" applyFont="1" applyFill="1" applyAlignment="1">
      <alignment horizontal="center" vertical="center"/>
    </xf>
    <xf numFmtId="0" fontId="92" fillId="2" borderId="0" xfId="0" applyFont="1" applyFill="1"/>
    <xf numFmtId="0" fontId="15" fillId="2" borderId="0" xfId="0" applyFont="1" applyFill="1"/>
    <xf numFmtId="0" fontId="84" fillId="9" borderId="29" xfId="0" applyFont="1" applyFill="1" applyBorder="1" applyAlignment="1">
      <alignment horizontal="center" vertical="center"/>
    </xf>
    <xf numFmtId="0" fontId="86" fillId="9" borderId="29" xfId="0" applyFont="1" applyFill="1" applyBorder="1" applyAlignment="1">
      <alignment horizontal="center" vertical="center" wrapText="1"/>
    </xf>
    <xf numFmtId="0" fontId="118" fillId="9" borderId="10" xfId="0" applyFont="1" applyFill="1" applyBorder="1" applyAlignment="1">
      <alignment horizontal="right" vertical="center" wrapText="1"/>
    </xf>
    <xf numFmtId="0" fontId="118" fillId="9" borderId="10" xfId="0" applyFont="1" applyFill="1" applyBorder="1" applyAlignment="1">
      <alignment horizontal="right" vertical="center"/>
    </xf>
    <xf numFmtId="0" fontId="78" fillId="5" borderId="25" xfId="0" applyFont="1" applyFill="1" applyBorder="1" applyAlignment="1">
      <alignment horizontal="right" vertical="center" wrapText="1"/>
    </xf>
    <xf numFmtId="167" fontId="122" fillId="10" borderId="26" xfId="0" applyNumberFormat="1" applyFont="1" applyFill="1" applyBorder="1" applyAlignment="1">
      <alignment horizontal="center" vertical="center"/>
    </xf>
    <xf numFmtId="168" fontId="136" fillId="0" borderId="25" xfId="0" applyNumberFormat="1" applyFont="1" applyBorder="1" applyAlignment="1">
      <alignment vertical="center"/>
    </xf>
    <xf numFmtId="0" fontId="78" fillId="5" borderId="27" xfId="0" applyFont="1" applyFill="1" applyBorder="1" applyAlignment="1">
      <alignment horizontal="right" vertical="center" wrapText="1"/>
    </xf>
    <xf numFmtId="0" fontId="118" fillId="13" borderId="10" xfId="0" applyFont="1" applyFill="1" applyBorder="1" applyAlignment="1">
      <alignment horizontal="right" vertical="center" wrapText="1"/>
    </xf>
    <xf numFmtId="167" fontId="122" fillId="13" borderId="14" xfId="0" applyNumberFormat="1" applyFont="1" applyFill="1" applyBorder="1" applyAlignment="1">
      <alignment horizontal="center" vertical="center"/>
    </xf>
    <xf numFmtId="165" fontId="85" fillId="13" borderId="40" xfId="0" applyNumberFormat="1" applyFont="1" applyFill="1" applyBorder="1" applyAlignment="1">
      <alignment horizontal="right" vertical="center"/>
    </xf>
    <xf numFmtId="165" fontId="138" fillId="13" borderId="14" xfId="0" applyNumberFormat="1" applyFont="1" applyFill="1" applyBorder="1" applyAlignment="1">
      <alignment vertical="center"/>
    </xf>
    <xf numFmtId="168" fontId="136" fillId="0" borderId="27" xfId="0" applyNumberFormat="1" applyFont="1" applyBorder="1" applyAlignment="1">
      <alignment vertical="center"/>
    </xf>
    <xf numFmtId="168" fontId="136" fillId="0" borderId="12" xfId="0" applyNumberFormat="1" applyFont="1" applyBorder="1" applyAlignment="1">
      <alignment vertical="center"/>
    </xf>
    <xf numFmtId="0" fontId="118" fillId="13" borderId="10" xfId="0" applyFont="1" applyFill="1" applyBorder="1" applyAlignment="1">
      <alignment horizontal="left" vertical="center" wrapText="1"/>
    </xf>
    <xf numFmtId="167" fontId="122" fillId="13" borderId="12" xfId="0" applyNumberFormat="1" applyFont="1" applyFill="1" applyBorder="1" applyAlignment="1">
      <alignment horizontal="center" vertical="center"/>
    </xf>
    <xf numFmtId="165" fontId="85" fillId="13" borderId="13" xfId="0" applyNumberFormat="1" applyFont="1" applyFill="1" applyBorder="1" applyAlignment="1">
      <alignment horizontal="right" vertical="center"/>
    </xf>
    <xf numFmtId="165" fontId="138" fillId="13" borderId="12" xfId="0" applyNumberFormat="1" applyFont="1" applyFill="1" applyBorder="1" applyAlignment="1">
      <alignment vertical="center"/>
    </xf>
    <xf numFmtId="165" fontId="85" fillId="0" borderId="12" xfId="0" applyNumberFormat="1" applyFont="1" applyBorder="1" applyAlignment="1">
      <alignment horizontal="right" vertical="center" wrapText="1"/>
    </xf>
    <xf numFmtId="167" fontId="85" fillId="0" borderId="12" xfId="0" applyNumberFormat="1" applyFont="1" applyBorder="1" applyAlignment="1">
      <alignment horizontal="center" vertical="center"/>
    </xf>
    <xf numFmtId="165" fontId="85" fillId="0" borderId="12" xfId="0" applyNumberFormat="1" applyFont="1" applyBorder="1" applyAlignment="1">
      <alignment horizontal="right" vertical="center"/>
    </xf>
    <xf numFmtId="165" fontId="138" fillId="0" borderId="12" xfId="0" applyNumberFormat="1" applyFont="1" applyBorder="1" applyAlignment="1">
      <alignment horizontal="right" vertical="center"/>
    </xf>
    <xf numFmtId="0" fontId="15" fillId="2" borderId="0" xfId="0" applyFont="1" applyFill="1" applyAlignment="1">
      <alignment vertical="center"/>
    </xf>
    <xf numFmtId="0" fontId="0" fillId="2" borderId="0" xfId="0" applyFill="1" applyAlignment="1">
      <alignment vertical="center"/>
    </xf>
    <xf numFmtId="0" fontId="20" fillId="2" borderId="0" xfId="0" applyFont="1" applyFill="1" applyAlignment="1">
      <alignment vertical="center"/>
    </xf>
    <xf numFmtId="0" fontId="84" fillId="9" borderId="13" xfId="0" applyFont="1" applyFill="1" applyBorder="1" applyAlignment="1">
      <alignment horizontal="center" vertical="center"/>
    </xf>
    <xf numFmtId="0" fontId="86" fillId="9" borderId="13" xfId="0" applyFont="1" applyFill="1" applyBorder="1" applyAlignment="1">
      <alignment horizontal="center" vertical="center" wrapText="1"/>
    </xf>
    <xf numFmtId="0" fontId="78" fillId="5" borderId="12" xfId="0" applyFont="1" applyFill="1" applyBorder="1" applyAlignment="1">
      <alignment horizontal="right" vertical="center" wrapText="1"/>
    </xf>
    <xf numFmtId="175" fontId="90" fillId="0" borderId="12" xfId="0" applyNumberFormat="1" applyFont="1" applyBorder="1" applyAlignment="1">
      <alignment horizontal="center" vertical="center"/>
    </xf>
    <xf numFmtId="168" fontId="136" fillId="0" borderId="16" xfId="0" applyNumberFormat="1" applyFont="1" applyBorder="1" applyAlignment="1">
      <alignment vertical="center"/>
    </xf>
    <xf numFmtId="0" fontId="27" fillId="2" borderId="0" xfId="0" applyFont="1" applyFill="1"/>
    <xf numFmtId="0" fontId="60" fillId="2" borderId="0" xfId="0" applyFont="1" applyFill="1"/>
    <xf numFmtId="165" fontId="62" fillId="2" borderId="0" xfId="0" applyNumberFormat="1" applyFont="1" applyFill="1"/>
    <xf numFmtId="175" fontId="90" fillId="0" borderId="13" xfId="0" applyNumberFormat="1" applyFont="1" applyBorder="1" applyAlignment="1">
      <alignment horizontal="center" vertical="center"/>
    </xf>
    <xf numFmtId="168" fontId="136" fillId="0" borderId="11" xfId="0" applyNumberFormat="1" applyFont="1" applyBorder="1" applyAlignment="1">
      <alignment vertical="center"/>
    </xf>
    <xf numFmtId="165" fontId="85" fillId="0" borderId="13" xfId="0" applyNumberFormat="1" applyFont="1" applyBorder="1" applyAlignment="1">
      <alignment horizontal="right" vertical="center" wrapText="1"/>
    </xf>
    <xf numFmtId="167" fontId="85" fillId="0" borderId="13" xfId="0" applyNumberFormat="1" applyFont="1" applyBorder="1" applyAlignment="1">
      <alignment horizontal="center" vertical="center"/>
    </xf>
    <xf numFmtId="165" fontId="85" fillId="0" borderId="13" xfId="0" applyNumberFormat="1" applyFont="1" applyBorder="1" applyAlignment="1">
      <alignment horizontal="right" vertical="center"/>
    </xf>
    <xf numFmtId="169" fontId="26" fillId="2" borderId="0" xfId="0" applyNumberFormat="1" applyFont="1" applyFill="1" applyAlignment="1">
      <alignment vertical="center"/>
    </xf>
    <xf numFmtId="165" fontId="38" fillId="2" borderId="0" xfId="0" applyNumberFormat="1" applyFont="1" applyFill="1" applyAlignment="1">
      <alignment horizontal="left" wrapText="1"/>
    </xf>
    <xf numFmtId="165" fontId="85" fillId="2" borderId="0" xfId="0" applyNumberFormat="1" applyFont="1" applyFill="1" applyAlignment="1">
      <alignment horizontal="right" vertical="center" wrapText="1"/>
    </xf>
    <xf numFmtId="165" fontId="85" fillId="2" borderId="0" xfId="0" applyNumberFormat="1" applyFont="1" applyFill="1" applyAlignment="1">
      <alignment horizontal="right" vertical="center"/>
    </xf>
    <xf numFmtId="0" fontId="122" fillId="9" borderId="12" xfId="0" applyFont="1" applyFill="1" applyBorder="1" applyAlignment="1">
      <alignment horizontal="left" vertical="center" wrapText="1"/>
    </xf>
    <xf numFmtId="0" fontId="139" fillId="4" borderId="12" xfId="0" applyFont="1" applyFill="1" applyBorder="1" applyAlignment="1">
      <alignment horizontal="center" vertical="center"/>
    </xf>
    <xf numFmtId="0" fontId="28" fillId="2" borderId="0" xfId="0" applyFont="1" applyFill="1" applyAlignment="1">
      <alignment horizontal="center" vertical="center"/>
    </xf>
    <xf numFmtId="0" fontId="86" fillId="7" borderId="12" xfId="0" applyFont="1" applyFill="1" applyBorder="1" applyAlignment="1">
      <alignment vertical="center"/>
    </xf>
    <xf numFmtId="0" fontId="86" fillId="7" borderId="14" xfId="0" applyFont="1" applyFill="1" applyBorder="1" applyAlignment="1">
      <alignment vertical="center"/>
    </xf>
    <xf numFmtId="0" fontId="28" fillId="2" borderId="0" xfId="0" applyFont="1" applyFill="1"/>
    <xf numFmtId="0" fontId="92" fillId="2" borderId="26" xfId="0" applyFont="1" applyFill="1" applyBorder="1" applyAlignment="1">
      <alignment vertical="center" wrapText="1"/>
    </xf>
    <xf numFmtId="171" fontId="136" fillId="0" borderId="39" xfId="0" applyNumberFormat="1" applyFont="1" applyBorder="1" applyAlignment="1">
      <alignment vertical="center"/>
    </xf>
    <xf numFmtId="165" fontId="84" fillId="0" borderId="25" xfId="0" applyNumberFormat="1" applyFont="1" applyBorder="1" applyAlignment="1">
      <alignment vertical="center"/>
    </xf>
    <xf numFmtId="169" fontId="32" fillId="2" borderId="0" xfId="0" applyNumberFormat="1" applyFont="1" applyFill="1" applyAlignment="1">
      <alignment horizontal="right"/>
    </xf>
    <xf numFmtId="171" fontId="136" fillId="0" borderId="42" xfId="0" applyNumberFormat="1" applyFont="1" applyBorder="1" applyAlignment="1">
      <alignment vertical="center"/>
    </xf>
    <xf numFmtId="165" fontId="84" fillId="0" borderId="27" xfId="0" applyNumberFormat="1" applyFont="1" applyBorder="1" applyAlignment="1">
      <alignment vertical="center"/>
    </xf>
    <xf numFmtId="171" fontId="136" fillId="0" borderId="16" xfId="0" applyNumberFormat="1" applyFont="1" applyBorder="1" applyAlignment="1">
      <alignment vertical="center"/>
    </xf>
    <xf numFmtId="165" fontId="84" fillId="0" borderId="12" xfId="0" applyNumberFormat="1" applyFont="1" applyBorder="1" applyAlignment="1">
      <alignment vertical="center"/>
    </xf>
    <xf numFmtId="0" fontId="92" fillId="2" borderId="38" xfId="0" applyFont="1" applyFill="1" applyBorder="1" applyAlignment="1">
      <alignment vertical="center" wrapText="1"/>
    </xf>
    <xf numFmtId="0" fontId="92" fillId="2" borderId="38" xfId="0" applyFont="1" applyFill="1" applyBorder="1" applyAlignment="1">
      <alignment vertical="center"/>
    </xf>
    <xf numFmtId="0" fontId="92" fillId="2" borderId="10" xfId="0" applyFont="1" applyFill="1" applyBorder="1" applyAlignment="1">
      <alignment vertical="center"/>
    </xf>
    <xf numFmtId="0" fontId="67" fillId="2" borderId="17" xfId="0" applyFont="1" applyFill="1" applyBorder="1" applyAlignment="1">
      <alignment vertical="center"/>
    </xf>
    <xf numFmtId="174" fontId="140" fillId="0" borderId="20" xfId="0" applyNumberFormat="1" applyFont="1" applyBorder="1" applyAlignment="1">
      <alignment vertical="center"/>
    </xf>
    <xf numFmtId="165" fontId="86" fillId="0" borderId="14" xfId="0" applyNumberFormat="1" applyFont="1" applyBorder="1" applyAlignment="1">
      <alignment vertical="center"/>
    </xf>
    <xf numFmtId="0" fontId="34" fillId="2" borderId="0" xfId="0" applyFont="1" applyFill="1"/>
    <xf numFmtId="0" fontId="19" fillId="2" borderId="21" xfId="0" applyFont="1" applyFill="1" applyBorder="1"/>
    <xf numFmtId="0" fontId="92" fillId="2" borderId="24" xfId="0" applyFont="1" applyFill="1" applyBorder="1" applyAlignment="1">
      <alignment vertical="center"/>
    </xf>
    <xf numFmtId="171" fontId="136" fillId="0" borderId="11" xfId="0" applyNumberFormat="1" applyFont="1" applyBorder="1" applyAlignment="1">
      <alignment vertical="center"/>
    </xf>
    <xf numFmtId="165" fontId="84" fillId="0" borderId="13" xfId="0" applyNumberFormat="1" applyFont="1" applyBorder="1" applyAlignment="1">
      <alignment vertical="center"/>
    </xf>
    <xf numFmtId="0" fontId="92" fillId="2" borderId="17" xfId="0" applyFont="1" applyFill="1" applyBorder="1" applyAlignment="1">
      <alignment vertical="center"/>
    </xf>
    <xf numFmtId="171" fontId="136" fillId="0" borderId="20" xfId="0" applyNumberFormat="1" applyFont="1" applyBorder="1" applyAlignment="1">
      <alignment vertical="center"/>
    </xf>
    <xf numFmtId="165" fontId="84" fillId="0" borderId="14" xfId="0" applyNumberFormat="1" applyFont="1" applyBorder="1" applyAlignment="1">
      <alignment vertical="center"/>
    </xf>
    <xf numFmtId="0" fontId="28" fillId="2" borderId="0" xfId="0" applyFont="1" applyFill="1" applyAlignment="1">
      <alignment horizontal="left"/>
    </xf>
    <xf numFmtId="0" fontId="92" fillId="2" borderId="21" xfId="0" applyFont="1" applyFill="1" applyBorder="1" applyAlignment="1">
      <alignment vertical="center"/>
    </xf>
    <xf numFmtId="168" fontId="136" fillId="0" borderId="22" xfId="0" applyNumberFormat="1" applyFont="1" applyBorder="1" applyAlignment="1">
      <alignment vertical="center"/>
    </xf>
    <xf numFmtId="165" fontId="84" fillId="0" borderId="40" xfId="0" applyNumberFormat="1" applyFont="1" applyBorder="1" applyAlignment="1">
      <alignment vertical="center"/>
    </xf>
    <xf numFmtId="0" fontId="90" fillId="2" borderId="24" xfId="0" applyFont="1" applyFill="1" applyBorder="1" applyAlignment="1">
      <alignment vertical="center"/>
    </xf>
    <xf numFmtId="0" fontId="90" fillId="2" borderId="17" xfId="0" applyFont="1" applyFill="1" applyBorder="1" applyAlignment="1">
      <alignment vertical="center"/>
    </xf>
    <xf numFmtId="168" fontId="136" fillId="0" borderId="20" xfId="0" applyNumberFormat="1" applyFont="1" applyBorder="1" applyAlignment="1">
      <alignment vertical="center"/>
    </xf>
    <xf numFmtId="174" fontId="136" fillId="0" borderId="11" xfId="0" applyNumberFormat="1" applyFont="1" applyBorder="1" applyAlignment="1">
      <alignment vertical="center"/>
    </xf>
    <xf numFmtId="169" fontId="32" fillId="2" borderId="0" xfId="0" applyNumberFormat="1" applyFont="1" applyFill="1"/>
    <xf numFmtId="174" fontId="136" fillId="0" borderId="20" xfId="0" applyNumberFormat="1" applyFont="1" applyBorder="1" applyAlignment="1">
      <alignment vertical="center"/>
    </xf>
    <xf numFmtId="0" fontId="90" fillId="2" borderId="21" xfId="0" applyFont="1" applyFill="1" applyBorder="1" applyAlignment="1">
      <alignment vertical="center"/>
    </xf>
    <xf numFmtId="174" fontId="136" fillId="0" borderId="22" xfId="0" applyNumberFormat="1" applyFont="1" applyBorder="1" applyAlignment="1">
      <alignment vertical="center"/>
    </xf>
    <xf numFmtId="0" fontId="30" fillId="2" borderId="0" xfId="0" applyFont="1" applyFill="1" applyAlignment="1">
      <alignment horizontal="left"/>
    </xf>
    <xf numFmtId="0" fontId="90" fillId="2" borderId="24" xfId="0" applyFont="1" applyFill="1" applyBorder="1" applyAlignment="1">
      <alignment vertical="center" wrapText="1"/>
    </xf>
    <xf numFmtId="172" fontId="136" fillId="0" borderId="11" xfId="0" applyNumberFormat="1" applyFont="1" applyBorder="1" applyAlignment="1">
      <alignment vertical="center"/>
    </xf>
    <xf numFmtId="0" fontId="90" fillId="2" borderId="10" xfId="0" applyFont="1" applyFill="1" applyBorder="1" applyAlignment="1">
      <alignment vertical="center" wrapText="1"/>
    </xf>
    <xf numFmtId="0" fontId="90" fillId="2" borderId="10" xfId="0" applyFont="1" applyFill="1" applyBorder="1" applyAlignment="1">
      <alignment vertical="center"/>
    </xf>
    <xf numFmtId="172" fontId="136" fillId="0" borderId="16" xfId="0" applyNumberFormat="1" applyFont="1" applyBorder="1" applyAlignment="1">
      <alignment vertical="center"/>
    </xf>
    <xf numFmtId="0" fontId="37" fillId="2" borderId="0" xfId="0" applyFont="1" applyFill="1" applyAlignment="1">
      <alignment horizontal="left" vertical="center" wrapText="1"/>
    </xf>
    <xf numFmtId="168" fontId="136" fillId="0" borderId="39" xfId="0" applyNumberFormat="1" applyFont="1" applyBorder="1" applyAlignment="1">
      <alignment vertical="center"/>
    </xf>
    <xf numFmtId="0" fontId="118" fillId="0" borderId="12" xfId="0" applyFont="1" applyBorder="1" applyAlignment="1">
      <alignment horizontal="right" vertical="center"/>
    </xf>
    <xf numFmtId="10" fontId="85" fillId="0" borderId="12" xfId="0" applyNumberFormat="1" applyFont="1" applyBorder="1" applyAlignment="1">
      <alignment horizontal="right" vertical="center"/>
    </xf>
    <xf numFmtId="169" fontId="26" fillId="0" borderId="0" xfId="0" applyNumberFormat="1" applyFont="1" applyAlignment="1">
      <alignment vertical="center"/>
    </xf>
    <xf numFmtId="0" fontId="118" fillId="2" borderId="0" xfId="0" applyFont="1" applyFill="1" applyAlignment="1">
      <alignment horizontal="right" vertical="center"/>
    </xf>
    <xf numFmtId="10" fontId="85" fillId="2" borderId="0" xfId="0" applyNumberFormat="1" applyFont="1" applyFill="1" applyAlignment="1">
      <alignment horizontal="right" vertical="center"/>
    </xf>
    <xf numFmtId="169" fontId="68" fillId="2" borderId="0" xfId="0" applyNumberFormat="1" applyFont="1" applyFill="1" applyAlignment="1">
      <alignment horizontal="right" vertical="center"/>
    </xf>
    <xf numFmtId="165" fontId="40" fillId="2" borderId="0" xfId="0" applyNumberFormat="1" applyFont="1" applyFill="1" applyAlignment="1">
      <alignment horizontal="left" vertical="center" wrapText="1"/>
    </xf>
    <xf numFmtId="169" fontId="41" fillId="2" borderId="0" xfId="0" applyNumberFormat="1" applyFont="1" applyFill="1" applyAlignment="1">
      <alignment horizontal="right"/>
    </xf>
    <xf numFmtId="0" fontId="92" fillId="2" borderId="46" xfId="0" applyFont="1" applyFill="1" applyBorder="1" applyAlignment="1">
      <alignment vertical="center"/>
    </xf>
    <xf numFmtId="165" fontId="84" fillId="0" borderId="47" xfId="0" applyNumberFormat="1" applyFont="1" applyBorder="1" applyAlignment="1">
      <alignment vertical="center"/>
    </xf>
    <xf numFmtId="165" fontId="138" fillId="2" borderId="0" xfId="0" applyNumberFormat="1" applyFont="1" applyFill="1" applyAlignment="1">
      <alignment horizontal="right" vertical="center"/>
    </xf>
    <xf numFmtId="0" fontId="38" fillId="2" borderId="0" xfId="0" applyFont="1" applyFill="1" applyAlignment="1">
      <alignment horizontal="left" vertical="center" wrapText="1"/>
    </xf>
    <xf numFmtId="0" fontId="17" fillId="2" borderId="0" xfId="0" applyFont="1" applyFill="1" applyAlignment="1">
      <alignment vertical="center"/>
    </xf>
    <xf numFmtId="165" fontId="38" fillId="2" borderId="0" xfId="0" applyNumberFormat="1" applyFont="1" applyFill="1" applyAlignment="1">
      <alignment horizontal="left" vertical="center" wrapText="1"/>
    </xf>
    <xf numFmtId="174" fontId="136" fillId="0" borderId="44" xfId="0" applyNumberFormat="1" applyFont="1" applyBorder="1" applyAlignment="1">
      <alignment vertical="center"/>
    </xf>
    <xf numFmtId="0" fontId="41" fillId="2" borderId="0" xfId="0" applyFont="1" applyFill="1" applyAlignment="1">
      <alignment horizontal="left" vertical="center" wrapText="1"/>
    </xf>
    <xf numFmtId="0" fontId="92" fillId="2" borderId="33" xfId="0" applyFont="1" applyFill="1" applyBorder="1" applyAlignment="1">
      <alignment vertical="center"/>
    </xf>
    <xf numFmtId="174" fontId="146" fillId="0" borderId="44" xfId="0" applyNumberFormat="1" applyFont="1" applyBorder="1" applyAlignment="1">
      <alignment vertical="center"/>
    </xf>
    <xf numFmtId="165" fontId="122" fillId="0" borderId="28" xfId="0" applyNumberFormat="1" applyFont="1" applyBorder="1" applyAlignment="1">
      <alignment vertical="center"/>
    </xf>
    <xf numFmtId="169" fontId="154" fillId="0" borderId="0" xfId="0" applyNumberFormat="1" applyFont="1" applyAlignment="1">
      <alignment vertical="center"/>
    </xf>
    <xf numFmtId="169" fontId="26" fillId="10" borderId="0" xfId="0" applyNumberFormat="1" applyFont="1" applyFill="1" applyAlignment="1">
      <alignment vertical="center"/>
    </xf>
    <xf numFmtId="0" fontId="27" fillId="10" borderId="0" xfId="0" applyFont="1" applyFill="1"/>
    <xf numFmtId="0" fontId="20" fillId="10" borderId="0" xfId="0" applyFont="1" applyFill="1"/>
    <xf numFmtId="0" fontId="90" fillId="2" borderId="0" xfId="0" applyFont="1" applyFill="1"/>
    <xf numFmtId="0" fontId="40" fillId="2" borderId="0" xfId="0" applyFont="1" applyFill="1"/>
    <xf numFmtId="0" fontId="92" fillId="2" borderId="0" xfId="0" applyFont="1" applyFill="1" applyAlignment="1">
      <alignment horizontal="left"/>
    </xf>
    <xf numFmtId="0" fontId="44" fillId="0" borderId="0" xfId="0" applyFont="1" applyAlignment="1">
      <alignment horizontal="left" vertical="center"/>
    </xf>
    <xf numFmtId="0" fontId="46" fillId="2" borderId="0" xfId="0" applyFont="1" applyFill="1" applyAlignment="1">
      <alignment horizontal="left"/>
    </xf>
    <xf numFmtId="0" fontId="34" fillId="2" borderId="0" xfId="0" applyFont="1" applyFill="1" applyAlignment="1">
      <alignment horizontal="left"/>
    </xf>
    <xf numFmtId="0" fontId="48" fillId="2" borderId="0" xfId="0" applyFont="1" applyFill="1" applyAlignment="1">
      <alignment horizontal="left"/>
    </xf>
    <xf numFmtId="0" fontId="106" fillId="2" borderId="0" xfId="0" applyFont="1" applyFill="1"/>
    <xf numFmtId="0" fontId="64" fillId="2" borderId="0" xfId="0" applyFont="1" applyFill="1" applyAlignment="1">
      <alignment horizontal="center" vertical="top" wrapText="1"/>
    </xf>
    <xf numFmtId="0" fontId="64" fillId="10" borderId="0" xfId="0" applyFont="1" applyFill="1" applyAlignment="1">
      <alignment vertical="top" wrapText="1"/>
    </xf>
    <xf numFmtId="0" fontId="71" fillId="10" borderId="0" xfId="0" applyFont="1" applyFill="1" applyAlignment="1">
      <alignment horizontal="center" vertical="center" wrapText="1"/>
    </xf>
    <xf numFmtId="0" fontId="71" fillId="2" borderId="0" xfId="0" applyFont="1" applyFill="1" applyAlignment="1">
      <alignment horizontal="center" vertical="center" wrapText="1"/>
    </xf>
    <xf numFmtId="0" fontId="96" fillId="10" borderId="0" xfId="0" applyFont="1" applyFill="1" applyAlignment="1">
      <alignment horizontal="center" vertical="center" wrapText="1"/>
    </xf>
    <xf numFmtId="0" fontId="106" fillId="10" borderId="0" xfId="0" applyFont="1" applyFill="1"/>
    <xf numFmtId="0" fontId="59" fillId="10" borderId="0" xfId="0" applyFont="1" applyFill="1" applyAlignment="1">
      <alignment horizontal="left" vertical="center"/>
    </xf>
    <xf numFmtId="0" fontId="114" fillId="2" borderId="0" xfId="0" applyFont="1" applyFill="1" applyAlignment="1">
      <alignment horizontal="left" vertical="center"/>
    </xf>
    <xf numFmtId="0" fontId="17" fillId="10" borderId="0" xfId="0" applyFont="1" applyFill="1" applyAlignment="1">
      <alignment horizontal="left" vertical="top" wrapText="1"/>
    </xf>
    <xf numFmtId="0" fontId="148" fillId="6" borderId="14" xfId="0" applyFont="1" applyFill="1" applyBorder="1"/>
    <xf numFmtId="0" fontId="148" fillId="6" borderId="12" xfId="0" applyFont="1" applyFill="1" applyBorder="1" applyAlignment="1">
      <alignment horizontal="center" vertical="center" wrapText="1"/>
    </xf>
    <xf numFmtId="0" fontId="148" fillId="6" borderId="14" xfId="0" applyFont="1" applyFill="1" applyBorder="1" applyAlignment="1">
      <alignment horizontal="center" vertical="center" wrapText="1"/>
    </xf>
    <xf numFmtId="0" fontId="113" fillId="2" borderId="0" xfId="0" applyFont="1" applyFill="1" applyAlignment="1">
      <alignment horizontal="center" vertical="center" wrapText="1"/>
    </xf>
    <xf numFmtId="0" fontId="145" fillId="6" borderId="12" xfId="0" applyFont="1" applyFill="1" applyBorder="1" applyAlignment="1">
      <alignment horizontal="center" vertical="center" wrapText="1"/>
    </xf>
    <xf numFmtId="0" fontId="33" fillId="2" borderId="0" xfId="0" applyFont="1" applyFill="1" applyAlignment="1">
      <alignment horizontal="center" vertical="center"/>
    </xf>
    <xf numFmtId="0" fontId="33" fillId="2" borderId="0" xfId="0" applyFont="1" applyFill="1" applyAlignment="1">
      <alignment horizontal="center" vertical="center" wrapText="1"/>
    </xf>
    <xf numFmtId="0" fontId="119" fillId="2" borderId="12" xfId="0" applyFont="1" applyFill="1" applyBorder="1" applyAlignment="1">
      <alignment horizontal="left" vertical="center" wrapText="1"/>
    </xf>
    <xf numFmtId="175" fontId="85" fillId="2" borderId="48" xfId="0" applyNumberFormat="1" applyFont="1" applyFill="1" applyBorder="1" applyAlignment="1">
      <alignment horizontal="center" vertical="center"/>
    </xf>
    <xf numFmtId="175" fontId="117" fillId="2" borderId="0" xfId="0" applyNumberFormat="1" applyFont="1" applyFill="1" applyAlignment="1">
      <alignment horizontal="center" vertical="center"/>
    </xf>
    <xf numFmtId="175" fontId="92" fillId="0" borderId="12" xfId="0" applyNumberFormat="1" applyFont="1" applyBorder="1" applyAlignment="1">
      <alignment horizontal="center" vertical="center"/>
    </xf>
    <xf numFmtId="175" fontId="106" fillId="2" borderId="0" xfId="0" applyNumberFormat="1" applyFont="1" applyFill="1" applyAlignment="1">
      <alignment horizontal="center" vertical="center"/>
    </xf>
    <xf numFmtId="175" fontId="89" fillId="2" borderId="0" xfId="0" applyNumberFormat="1" applyFont="1" applyFill="1" applyAlignment="1">
      <alignment horizontal="center" vertical="center"/>
    </xf>
    <xf numFmtId="0" fontId="89" fillId="2" borderId="0" xfId="0" applyFont="1" applyFill="1" applyAlignment="1">
      <alignment horizontal="center" vertical="center"/>
    </xf>
    <xf numFmtId="0" fontId="89" fillId="2" borderId="0" xfId="0" applyFont="1" applyFill="1"/>
    <xf numFmtId="175" fontId="85" fillId="2" borderId="49" xfId="0" applyNumberFormat="1" applyFont="1" applyFill="1" applyBorder="1" applyAlignment="1">
      <alignment horizontal="center" vertical="center"/>
    </xf>
    <xf numFmtId="175" fontId="66" fillId="2" borderId="0" xfId="0" applyNumberFormat="1" applyFont="1" applyFill="1" applyAlignment="1">
      <alignment horizontal="center" vertical="center"/>
    </xf>
    <xf numFmtId="175" fontId="0" fillId="2" borderId="0" xfId="0" applyNumberFormat="1" applyFill="1" applyAlignment="1">
      <alignment horizontal="center" vertical="center"/>
    </xf>
    <xf numFmtId="175" fontId="111" fillId="2" borderId="0" xfId="0" applyNumberFormat="1" applyFont="1" applyFill="1" applyAlignment="1">
      <alignment horizontal="center" vertical="center"/>
    </xf>
    <xf numFmtId="0" fontId="17" fillId="2" borderId="0" xfId="0" applyFont="1" applyFill="1" applyAlignment="1">
      <alignment horizontal="left"/>
    </xf>
    <xf numFmtId="0" fontId="111" fillId="2" borderId="0" xfId="0" applyFont="1" applyFill="1"/>
    <xf numFmtId="175" fontId="0" fillId="10" borderId="0" xfId="0" applyNumberFormat="1" applyFill="1" applyAlignment="1">
      <alignment horizontal="center" vertical="center"/>
    </xf>
    <xf numFmtId="175" fontId="106" fillId="10" borderId="0" xfId="0" applyNumberFormat="1" applyFont="1" applyFill="1" applyAlignment="1">
      <alignment horizontal="center" vertical="center"/>
    </xf>
    <xf numFmtId="0" fontId="114" fillId="2" borderId="0" xfId="0" applyFont="1" applyFill="1" applyAlignment="1">
      <alignment vertical="center"/>
    </xf>
    <xf numFmtId="0" fontId="59" fillId="10" borderId="0" xfId="0" applyFont="1" applyFill="1" applyAlignment="1">
      <alignment vertical="center"/>
    </xf>
    <xf numFmtId="0" fontId="114" fillId="10" borderId="0" xfId="0" applyFont="1" applyFill="1" applyAlignment="1">
      <alignment horizontal="center" vertical="center"/>
    </xf>
    <xf numFmtId="175" fontId="66" fillId="10" borderId="0" xfId="0" applyNumberFormat="1" applyFont="1" applyFill="1" applyAlignment="1">
      <alignment horizontal="center" vertical="center"/>
    </xf>
    <xf numFmtId="0" fontId="45" fillId="2" borderId="0" xfId="0" applyFont="1" applyFill="1" applyAlignment="1">
      <alignment horizontal="left" vertical="center"/>
    </xf>
    <xf numFmtId="0" fontId="45" fillId="10" borderId="0" xfId="0" applyFont="1" applyFill="1" applyAlignment="1">
      <alignment vertical="center"/>
    </xf>
    <xf numFmtId="0" fontId="115" fillId="10" borderId="0" xfId="0" applyFont="1" applyFill="1" applyAlignment="1">
      <alignment horizontal="left" vertical="top"/>
    </xf>
    <xf numFmtId="0" fontId="17" fillId="2" borderId="0" xfId="0" applyFont="1" applyFill="1" applyAlignment="1">
      <alignment horizontal="left" vertical="center" wrapText="1"/>
    </xf>
    <xf numFmtId="0" fontId="17" fillId="10" borderId="0" xfId="0" applyFont="1" applyFill="1" applyAlignment="1">
      <alignment vertical="center" wrapText="1"/>
    </xf>
    <xf numFmtId="0" fontId="116" fillId="10" borderId="0" xfId="0" applyFont="1" applyFill="1" applyAlignment="1">
      <alignment horizontal="left" vertical="top" wrapText="1"/>
    </xf>
    <xf numFmtId="0" fontId="106" fillId="0" borderId="0" xfId="0" applyFont="1"/>
    <xf numFmtId="0" fontId="63" fillId="2" borderId="0" xfId="2" applyFont="1" applyFill="1" applyAlignment="1">
      <alignment vertical="center" wrapText="1"/>
    </xf>
    <xf numFmtId="0" fontId="4" fillId="2" borderId="0" xfId="2" applyFill="1"/>
    <xf numFmtId="0" fontId="64" fillId="2" borderId="0" xfId="2" applyFont="1" applyFill="1" applyAlignment="1">
      <alignment vertical="center" wrapText="1"/>
    </xf>
    <xf numFmtId="0" fontId="63" fillId="2" borderId="0" xfId="2" applyFont="1" applyFill="1" applyAlignment="1">
      <alignment horizontal="center" vertical="center" wrapText="1"/>
    </xf>
    <xf numFmtId="0" fontId="17" fillId="2" borderId="0" xfId="2" applyFont="1" applyFill="1"/>
    <xf numFmtId="0" fontId="22" fillId="2" borderId="0" xfId="2" applyFont="1" applyFill="1" applyAlignment="1">
      <alignment horizontal="right" vertical="center"/>
    </xf>
    <xf numFmtId="0" fontId="19" fillId="2" borderId="0" xfId="2" applyFont="1" applyFill="1" applyAlignment="1">
      <alignment vertical="center"/>
    </xf>
    <xf numFmtId="0" fontId="20" fillId="2" borderId="0" xfId="2" applyFont="1" applyFill="1"/>
    <xf numFmtId="0" fontId="19" fillId="2" borderId="0" xfId="2" applyFont="1" applyFill="1"/>
    <xf numFmtId="0" fontId="22" fillId="0" borderId="0" xfId="2" applyFont="1" applyAlignment="1">
      <alignment horizontal="right" vertical="center"/>
    </xf>
    <xf numFmtId="167" fontId="22" fillId="2" borderId="0" xfId="2" applyNumberFormat="1" applyFont="1" applyFill="1" applyAlignment="1">
      <alignment horizontal="center" vertical="center"/>
    </xf>
    <xf numFmtId="0" fontId="15" fillId="2" borderId="0" xfId="2" applyFont="1" applyFill="1"/>
    <xf numFmtId="167" fontId="84" fillId="2" borderId="0" xfId="2" applyNumberFormat="1" applyFont="1" applyFill="1" applyAlignment="1">
      <alignment horizontal="center" vertical="center"/>
    </xf>
    <xf numFmtId="0" fontId="29" fillId="2" borderId="43" xfId="2" applyFont="1" applyFill="1" applyBorder="1" applyAlignment="1">
      <alignment horizontal="left" vertical="center" wrapText="1"/>
    </xf>
    <xf numFmtId="0" fontId="29" fillId="2" borderId="0" xfId="2" applyFont="1" applyFill="1" applyAlignment="1">
      <alignment horizontal="left" vertical="center" wrapText="1"/>
    </xf>
    <xf numFmtId="0" fontId="27" fillId="2" borderId="0" xfId="2" applyFont="1" applyFill="1" applyAlignment="1">
      <alignment horizontal="left" wrapText="1"/>
    </xf>
    <xf numFmtId="0" fontId="21" fillId="9" borderId="12" xfId="2" applyFont="1" applyFill="1" applyBorder="1" applyAlignment="1">
      <alignment horizontal="center" vertical="center"/>
    </xf>
    <xf numFmtId="0" fontId="21" fillId="9" borderId="14" xfId="2" applyFont="1" applyFill="1" applyBorder="1" applyAlignment="1">
      <alignment horizontal="center" vertical="center"/>
    </xf>
    <xf numFmtId="0" fontId="17" fillId="2" borderId="10" xfId="2" applyFont="1" applyFill="1" applyBorder="1" applyAlignment="1">
      <alignment horizontal="left" vertical="center" wrapText="1"/>
    </xf>
    <xf numFmtId="178" fontId="31" fillId="0" borderId="16" xfId="2" applyNumberFormat="1" applyFont="1" applyBorder="1" applyAlignment="1">
      <alignment vertical="center"/>
    </xf>
    <xf numFmtId="0" fontId="100" fillId="2" borderId="0" xfId="2" applyFont="1" applyFill="1" applyAlignment="1">
      <alignment horizontal="left" vertical="center" wrapText="1"/>
    </xf>
    <xf numFmtId="0" fontId="17" fillId="2" borderId="17" xfId="2" applyFont="1" applyFill="1" applyBorder="1" applyAlignment="1">
      <alignment horizontal="left" vertical="center" wrapText="1"/>
    </xf>
    <xf numFmtId="0" fontId="4" fillId="2" borderId="0" xfId="2" applyFill="1" applyAlignment="1">
      <alignment horizontal="left"/>
    </xf>
    <xf numFmtId="0" fontId="61" fillId="0" borderId="12" xfId="2" applyFont="1" applyBorder="1" applyAlignment="1">
      <alignment horizontal="right" vertical="center"/>
    </xf>
    <xf numFmtId="167" fontId="17" fillId="2" borderId="12" xfId="2" applyNumberFormat="1" applyFont="1" applyFill="1" applyBorder="1" applyAlignment="1">
      <alignment horizontal="center" vertical="center"/>
    </xf>
    <xf numFmtId="165" fontId="69" fillId="0" borderId="12" xfId="2" applyNumberFormat="1" applyFont="1" applyBorder="1" applyAlignment="1">
      <alignment vertical="center"/>
    </xf>
    <xf numFmtId="0" fontId="27" fillId="2" borderId="0" xfId="2" applyFont="1" applyFill="1" applyAlignment="1">
      <alignment horizontal="left" vertical="center" wrapText="1"/>
    </xf>
    <xf numFmtId="167" fontId="85" fillId="0" borderId="12" xfId="2" applyNumberFormat="1" applyFont="1" applyBorder="1" applyAlignment="1">
      <alignment horizontal="right" vertical="center"/>
    </xf>
    <xf numFmtId="0" fontId="39" fillId="2" borderId="0" xfId="2" applyFont="1" applyFill="1" applyAlignment="1">
      <alignment horizontal="left" vertical="center" wrapText="1"/>
    </xf>
    <xf numFmtId="0" fontId="21" fillId="9" borderId="14" xfId="2" applyFont="1" applyFill="1" applyBorder="1" applyAlignment="1">
      <alignment horizontal="center" vertical="center" wrapText="1"/>
    </xf>
    <xf numFmtId="0" fontId="4" fillId="2" borderId="12" xfId="2" applyFill="1" applyBorder="1"/>
    <xf numFmtId="179" fontId="19" fillId="0" borderId="12" xfId="2" applyNumberFormat="1" applyFont="1" applyBorder="1" applyAlignment="1">
      <alignment horizontal="left" vertical="center" wrapText="1"/>
    </xf>
    <xf numFmtId="179" fontId="19" fillId="9" borderId="12" xfId="2" applyNumberFormat="1" applyFont="1" applyFill="1" applyBorder="1" applyAlignment="1">
      <alignment horizontal="left" vertical="center" wrapText="1"/>
    </xf>
    <xf numFmtId="178" fontId="31" fillId="0" borderId="20" xfId="2" applyNumberFormat="1" applyFont="1" applyBorder="1" applyAlignment="1">
      <alignment vertical="center"/>
    </xf>
    <xf numFmtId="179" fontId="19" fillId="0" borderId="14" xfId="2" applyNumberFormat="1" applyFont="1" applyBorder="1" applyAlignment="1">
      <alignment horizontal="left" vertical="center" wrapText="1"/>
    </xf>
    <xf numFmtId="179" fontId="19" fillId="9" borderId="14" xfId="2" applyNumberFormat="1" applyFont="1" applyFill="1" applyBorder="1" applyAlignment="1">
      <alignment horizontal="left" vertical="center" wrapText="1"/>
    </xf>
    <xf numFmtId="1" fontId="17" fillId="2" borderId="10" xfId="2" applyNumberFormat="1" applyFont="1" applyFill="1" applyBorder="1" applyAlignment="1">
      <alignment horizontal="center" vertical="center"/>
    </xf>
    <xf numFmtId="167" fontId="17" fillId="2" borderId="15" xfId="2" applyNumberFormat="1" applyFont="1" applyFill="1" applyBorder="1" applyAlignment="1">
      <alignment horizontal="center" vertical="center"/>
    </xf>
    <xf numFmtId="178" fontId="31" fillId="2" borderId="15" xfId="2" applyNumberFormat="1" applyFont="1" applyFill="1" applyBorder="1" applyAlignment="1">
      <alignment vertical="center"/>
    </xf>
    <xf numFmtId="179" fontId="19" fillId="2" borderId="15" xfId="2" applyNumberFormat="1" applyFont="1" applyFill="1" applyBorder="1" applyAlignment="1">
      <alignment horizontal="left" vertical="center" wrapText="1"/>
    </xf>
    <xf numFmtId="179" fontId="19" fillId="2" borderId="16" xfId="2" applyNumberFormat="1" applyFont="1" applyFill="1" applyBorder="1" applyAlignment="1">
      <alignment horizontal="left" vertical="center" wrapText="1"/>
    </xf>
    <xf numFmtId="0" fontId="61" fillId="0" borderId="13" xfId="2" applyFont="1" applyBorder="1" applyAlignment="1">
      <alignment horizontal="right" vertical="center"/>
    </xf>
    <xf numFmtId="167" fontId="85" fillId="0" borderId="13" xfId="2" applyNumberFormat="1" applyFont="1" applyBorder="1" applyAlignment="1">
      <alignment horizontal="right" vertical="center"/>
    </xf>
    <xf numFmtId="0" fontId="17" fillId="0" borderId="0" xfId="2" applyFont="1"/>
    <xf numFmtId="165" fontId="43" fillId="4" borderId="61" xfId="2" applyNumberFormat="1" applyFont="1" applyFill="1" applyBorder="1" applyAlignment="1">
      <alignment vertical="center"/>
    </xf>
    <xf numFmtId="0" fontId="17" fillId="2" borderId="0" xfId="2" applyFont="1" applyFill="1" applyAlignment="1">
      <alignment horizontal="left"/>
    </xf>
    <xf numFmtId="167" fontId="85" fillId="0" borderId="0" xfId="2" applyNumberFormat="1" applyFont="1" applyAlignment="1">
      <alignment horizontal="right" vertical="center"/>
    </xf>
    <xf numFmtId="0" fontId="59" fillId="2" borderId="0" xfId="2" applyFont="1" applyFill="1" applyAlignment="1">
      <alignment horizontal="left" vertical="center"/>
    </xf>
    <xf numFmtId="0" fontId="44" fillId="2" borderId="0" xfId="2" applyFont="1" applyFill="1" applyAlignment="1">
      <alignment horizontal="left" vertical="center"/>
    </xf>
    <xf numFmtId="0" fontId="45" fillId="2" borderId="0" xfId="2" applyFont="1" applyFill="1" applyAlignment="1">
      <alignment horizontal="left" vertical="center"/>
    </xf>
    <xf numFmtId="0" fontId="46" fillId="2" borderId="0" xfId="2" applyFont="1" applyFill="1" applyAlignment="1">
      <alignment horizontal="left"/>
    </xf>
    <xf numFmtId="0" fontId="17" fillId="2" borderId="0" xfId="2" applyFont="1" applyFill="1" applyAlignment="1">
      <alignment horizontal="left" vertical="center" wrapText="1"/>
    </xf>
    <xf numFmtId="0" fontId="17" fillId="2" borderId="0" xfId="2" applyFont="1" applyFill="1" applyAlignment="1">
      <alignment horizontal="left" vertical="center"/>
    </xf>
    <xf numFmtId="0" fontId="35" fillId="2" borderId="0" xfId="2" applyFont="1" applyFill="1" applyAlignment="1">
      <alignment vertical="center" wrapText="1"/>
    </xf>
    <xf numFmtId="0" fontId="47" fillId="2" borderId="0" xfId="2" applyFont="1" applyFill="1" applyAlignment="1">
      <alignment horizontal="left" vertical="center"/>
    </xf>
    <xf numFmtId="0" fontId="15" fillId="2" borderId="0" xfId="2" applyFont="1" applyFill="1" applyProtection="1">
      <protection locked="0"/>
    </xf>
    <xf numFmtId="0" fontId="22" fillId="0" borderId="0" xfId="0" applyFont="1" applyAlignment="1">
      <alignment horizontal="right" vertical="center"/>
    </xf>
    <xf numFmtId="167" fontId="22" fillId="2" borderId="0" xfId="0" applyNumberFormat="1" applyFont="1" applyFill="1" applyAlignment="1">
      <alignment horizontal="center" vertical="center"/>
    </xf>
    <xf numFmtId="0" fontId="21" fillId="9" borderId="64" xfId="0" applyFont="1" applyFill="1" applyBorder="1" applyAlignment="1">
      <alignment horizontal="center" vertical="center" wrapText="1"/>
    </xf>
    <xf numFmtId="0" fontId="21" fillId="9" borderId="62" xfId="0" applyFont="1" applyFill="1" applyBorder="1" applyAlignment="1">
      <alignment horizontal="center" vertical="center" wrapText="1"/>
    </xf>
    <xf numFmtId="0" fontId="21" fillId="9" borderId="50" xfId="0" applyFont="1" applyFill="1" applyBorder="1" applyAlignment="1">
      <alignment horizontal="center" vertical="center"/>
    </xf>
    <xf numFmtId="0" fontId="20" fillId="2" borderId="12" xfId="0" applyFont="1" applyFill="1" applyBorder="1"/>
    <xf numFmtId="178" fontId="31" fillId="0" borderId="16" xfId="0" applyNumberFormat="1" applyFont="1" applyBorder="1" applyAlignment="1">
      <alignment vertical="center"/>
    </xf>
    <xf numFmtId="179" fontId="19" fillId="0" borderId="20" xfId="0" applyNumberFormat="1" applyFont="1" applyBorder="1" applyAlignment="1">
      <alignment horizontal="left" vertical="center" wrapText="1"/>
    </xf>
    <xf numFmtId="179" fontId="19" fillId="9" borderId="20" xfId="0" applyNumberFormat="1" applyFont="1" applyFill="1" applyBorder="1" applyAlignment="1">
      <alignment horizontal="left" vertical="center" wrapText="1"/>
    </xf>
    <xf numFmtId="0" fontId="98" fillId="2" borderId="0" xfId="0" applyFont="1" applyFill="1" applyAlignment="1">
      <alignment vertical="center" wrapText="1"/>
    </xf>
    <xf numFmtId="0" fontId="27" fillId="2" borderId="0" xfId="0" applyFont="1" applyFill="1" applyAlignment="1">
      <alignment wrapText="1"/>
    </xf>
    <xf numFmtId="179" fontId="19" fillId="0" borderId="12" xfId="0" applyNumberFormat="1" applyFont="1" applyBorder="1" applyAlignment="1">
      <alignment horizontal="left" vertical="center" wrapText="1"/>
    </xf>
    <xf numFmtId="179" fontId="19" fillId="9" borderId="12" xfId="0" applyNumberFormat="1" applyFont="1" applyFill="1" applyBorder="1" applyAlignment="1">
      <alignment horizontal="left" vertical="center" wrapText="1"/>
    </xf>
    <xf numFmtId="0" fontId="98" fillId="2" borderId="0" xfId="0" applyFont="1" applyFill="1" applyAlignment="1">
      <alignment wrapText="1"/>
    </xf>
    <xf numFmtId="0" fontId="17" fillId="0" borderId="0" xfId="0" applyFont="1"/>
    <xf numFmtId="165" fontId="43" fillId="4" borderId="61" xfId="0" applyNumberFormat="1" applyFont="1" applyFill="1" applyBorder="1" applyAlignment="1">
      <alignment vertical="center"/>
    </xf>
    <xf numFmtId="0" fontId="76" fillId="2" borderId="0" xfId="0" applyFont="1" applyFill="1" applyAlignment="1">
      <alignment horizontal="left" wrapText="1"/>
    </xf>
    <xf numFmtId="0" fontId="44" fillId="2" borderId="0" xfId="0" applyFont="1" applyFill="1" applyAlignment="1">
      <alignment horizontal="left" vertical="center"/>
    </xf>
    <xf numFmtId="0" fontId="38" fillId="2" borderId="0" xfId="0" applyFont="1" applyFill="1" applyProtection="1">
      <protection locked="0"/>
    </xf>
    <xf numFmtId="0" fontId="59" fillId="2" borderId="0" xfId="0" applyFont="1" applyFill="1" applyAlignment="1">
      <alignment horizontal="left" vertical="center"/>
    </xf>
    <xf numFmtId="0" fontId="145" fillId="6" borderId="14" xfId="0" applyFont="1" applyFill="1" applyBorder="1"/>
    <xf numFmtId="0" fontId="134" fillId="6" borderId="12" xfId="0" applyFont="1" applyFill="1" applyBorder="1" applyAlignment="1">
      <alignment horizontal="center" vertical="center" wrapText="1"/>
    </xf>
    <xf numFmtId="0" fontId="134" fillId="6" borderId="14" xfId="0" applyFont="1" applyFill="1" applyBorder="1" applyAlignment="1">
      <alignment horizontal="center" vertical="center" wrapText="1"/>
    </xf>
    <xf numFmtId="0" fontId="82" fillId="2" borderId="0" xfId="0" applyFont="1" applyFill="1" applyAlignment="1">
      <alignment horizontal="center" vertical="center" wrapText="1"/>
    </xf>
    <xf numFmtId="0" fontId="82" fillId="6" borderId="12" xfId="0" applyFont="1" applyFill="1" applyBorder="1" applyAlignment="1">
      <alignment horizontal="center" vertical="center" wrapText="1"/>
    </xf>
    <xf numFmtId="0" fontId="92" fillId="2" borderId="12" xfId="0" applyFont="1" applyFill="1" applyBorder="1" applyAlignment="1">
      <alignment horizontal="left" vertical="center" wrapText="1"/>
    </xf>
    <xf numFmtId="175" fontId="122" fillId="2" borderId="48" xfId="0" applyNumberFormat="1" applyFont="1" applyFill="1" applyBorder="1" applyAlignment="1">
      <alignment horizontal="center" vertical="center"/>
    </xf>
    <xf numFmtId="175" fontId="88" fillId="2" borderId="0" xfId="0" applyNumberFormat="1" applyFont="1" applyFill="1" applyAlignment="1">
      <alignment horizontal="center" vertical="center"/>
    </xf>
    <xf numFmtId="175" fontId="0" fillId="0" borderId="12" xfId="0" applyNumberFormat="1" applyBorder="1" applyAlignment="1">
      <alignment horizontal="center" vertical="center"/>
    </xf>
    <xf numFmtId="175" fontId="122" fillId="2" borderId="49" xfId="0" applyNumberFormat="1" applyFont="1" applyFill="1" applyBorder="1" applyAlignment="1">
      <alignment horizontal="center" vertical="center"/>
    </xf>
    <xf numFmtId="0" fontId="59" fillId="2" borderId="0" xfId="0" applyFont="1" applyFill="1" applyAlignment="1">
      <alignment vertical="center"/>
    </xf>
    <xf numFmtId="0" fontId="15" fillId="2" borderId="0" xfId="0" applyFont="1" applyFill="1" applyProtection="1">
      <protection locked="0"/>
    </xf>
    <xf numFmtId="175" fontId="55" fillId="3" borderId="41" xfId="1" applyNumberFormat="1" applyFill="1" applyBorder="1" applyAlignment="1" applyProtection="1">
      <alignment horizontal="left" vertical="center" wrapText="1"/>
      <protection locked="0"/>
    </xf>
    <xf numFmtId="0" fontId="2" fillId="2" borderId="12" xfId="0" applyFont="1" applyFill="1" applyBorder="1"/>
    <xf numFmtId="0" fontId="156" fillId="2" borderId="0" xfId="0" applyFont="1" applyFill="1" applyAlignment="1">
      <alignment vertical="center" wrapText="1"/>
    </xf>
    <xf numFmtId="0" fontId="156" fillId="2" borderId="0" xfId="0" applyFont="1" applyFill="1" applyAlignment="1">
      <alignment horizontal="center" vertical="top" wrapText="1"/>
    </xf>
    <xf numFmtId="0" fontId="1" fillId="2" borderId="0" xfId="0" applyFont="1" applyFill="1"/>
    <xf numFmtId="0" fontId="157" fillId="10" borderId="0" xfId="0" applyFont="1" applyFill="1" applyAlignment="1">
      <alignment horizontal="center" vertical="center" wrapText="1"/>
    </xf>
    <xf numFmtId="0" fontId="1" fillId="10" borderId="0" xfId="0" applyFont="1" applyFill="1"/>
    <xf numFmtId="0" fontId="158" fillId="10" borderId="0" xfId="1" applyFont="1" applyFill="1" applyBorder="1" applyAlignment="1" applyProtection="1">
      <alignment horizontal="center" vertical="center" wrapText="1"/>
    </xf>
    <xf numFmtId="0" fontId="159" fillId="2" borderId="0" xfId="0" applyFont="1" applyFill="1" applyAlignment="1">
      <alignment horizontal="center" vertical="center" wrapText="1"/>
    </xf>
    <xf numFmtId="0" fontId="21" fillId="2" borderId="0" xfId="0" applyFont="1" applyFill="1" applyAlignment="1">
      <alignment horizontal="center" vertical="center"/>
    </xf>
    <xf numFmtId="0" fontId="21" fillId="2" borderId="0" xfId="0" applyFont="1" applyFill="1" applyAlignment="1">
      <alignment horizontal="center" vertical="center" wrapText="1"/>
    </xf>
    <xf numFmtId="175" fontId="1" fillId="2" borderId="0" xfId="0" applyNumberFormat="1" applyFont="1" applyFill="1" applyAlignment="1">
      <alignment horizontal="center" vertical="center"/>
    </xf>
    <xf numFmtId="0" fontId="1" fillId="2" borderId="0" xfId="0" applyFont="1" applyFill="1" applyAlignment="1">
      <alignment horizontal="center" vertical="center"/>
    </xf>
    <xf numFmtId="175" fontId="1" fillId="10" borderId="0" xfId="0" applyNumberFormat="1" applyFont="1" applyFill="1" applyAlignment="1">
      <alignment horizontal="center" vertical="center"/>
    </xf>
    <xf numFmtId="0" fontId="59" fillId="10" borderId="0" xfId="0" applyFont="1" applyFill="1" applyAlignment="1">
      <alignment horizontal="center" vertical="center"/>
    </xf>
    <xf numFmtId="0" fontId="45" fillId="10" borderId="0" xfId="0" applyFont="1" applyFill="1" applyAlignment="1">
      <alignment horizontal="left" vertical="top"/>
    </xf>
    <xf numFmtId="0" fontId="156" fillId="2" borderId="0" xfId="2" applyFont="1" applyFill="1" applyAlignment="1">
      <alignment vertical="center" wrapText="1"/>
    </xf>
    <xf numFmtId="0" fontId="1" fillId="2" borderId="0" xfId="2" applyFont="1" applyFill="1"/>
    <xf numFmtId="0" fontId="156" fillId="2" borderId="0" xfId="2" applyFont="1" applyFill="1" applyAlignment="1">
      <alignment horizontal="center" vertical="center" wrapText="1"/>
    </xf>
    <xf numFmtId="0" fontId="160" fillId="2" borderId="0" xfId="2" applyFont="1" applyFill="1" applyAlignment="1">
      <alignment vertical="center"/>
    </xf>
    <xf numFmtId="0" fontId="1" fillId="2" borderId="0" xfId="2" applyFont="1" applyFill="1" applyAlignment="1">
      <alignment horizontal="left"/>
    </xf>
    <xf numFmtId="0" fontId="161" fillId="2" borderId="0" xfId="2" applyFont="1" applyFill="1"/>
    <xf numFmtId="0" fontId="162" fillId="2" borderId="0" xfId="1" applyFont="1" applyFill="1" applyBorder="1" applyAlignment="1" applyProtection="1">
      <alignment vertical="center"/>
    </xf>
    <xf numFmtId="0" fontId="17" fillId="2" borderId="12" xfId="2" applyFont="1" applyFill="1" applyBorder="1"/>
    <xf numFmtId="0" fontId="1" fillId="2" borderId="12" xfId="2" applyFont="1" applyFill="1" applyBorder="1"/>
    <xf numFmtId="0" fontId="163" fillId="2" borderId="12" xfId="2" applyFont="1" applyFill="1" applyBorder="1" applyAlignment="1">
      <alignment horizontal="left" wrapText="1"/>
    </xf>
    <xf numFmtId="0" fontId="161" fillId="2" borderId="0" xfId="2" applyFont="1" applyFill="1" applyAlignment="1">
      <alignment wrapText="1"/>
    </xf>
    <xf numFmtId="0" fontId="1" fillId="2" borderId="12" xfId="2" applyFont="1" applyFill="1" applyBorder="1" applyAlignment="1">
      <alignment horizontal="center" wrapText="1"/>
    </xf>
    <xf numFmtId="0" fontId="34" fillId="2" borderId="0" xfId="2" applyFont="1" applyFill="1"/>
    <xf numFmtId="0" fontId="164" fillId="2" borderId="0" xfId="2" applyFont="1" applyFill="1" applyAlignment="1">
      <alignment horizontal="left" wrapText="1"/>
    </xf>
    <xf numFmtId="0" fontId="165" fillId="2" borderId="0" xfId="2" applyFont="1" applyFill="1" applyAlignment="1">
      <alignment horizontal="left" wrapText="1"/>
    </xf>
    <xf numFmtId="0" fontId="0" fillId="0" borderId="0" xfId="0"/>
    <xf numFmtId="0" fontId="63" fillId="2" borderId="0" xfId="0" applyFont="1" applyFill="1" applyAlignment="1">
      <alignment horizontal="center" vertical="center" wrapText="1"/>
    </xf>
    <xf numFmtId="0" fontId="55" fillId="3" borderId="1" xfId="1" applyFill="1" applyBorder="1" applyAlignment="1" applyProtection="1">
      <alignment horizontal="center" vertical="center" wrapText="1"/>
      <protection locked="0"/>
    </xf>
    <xf numFmtId="0" fontId="55" fillId="3" borderId="2" xfId="1" applyFill="1" applyBorder="1" applyAlignment="1" applyProtection="1">
      <alignment horizontal="center" vertical="center" wrapText="1"/>
      <protection locked="0"/>
    </xf>
    <xf numFmtId="0" fontId="55" fillId="3" borderId="3" xfId="1" applyFill="1" applyBorder="1" applyAlignment="1" applyProtection="1">
      <alignment horizontal="center" vertical="center" wrapText="1"/>
      <protection locked="0"/>
    </xf>
    <xf numFmtId="0" fontId="94" fillId="11" borderId="0" xfId="1" applyFont="1" applyFill="1" applyBorder="1" applyAlignment="1" applyProtection="1">
      <alignment horizontal="left" vertical="center" wrapText="1"/>
    </xf>
    <xf numFmtId="0" fontId="0" fillId="2" borderId="14" xfId="0" applyFill="1" applyBorder="1" applyAlignment="1">
      <alignment horizontal="center" vertical="center" wrapText="1"/>
    </xf>
    <xf numFmtId="0" fontId="0" fillId="2" borderId="13" xfId="0" applyFill="1" applyBorder="1" applyAlignment="1">
      <alignment horizontal="center" vertical="center" wrapText="1"/>
    </xf>
    <xf numFmtId="0" fontId="14" fillId="2" borderId="12" xfId="0" applyFont="1" applyFill="1" applyBorder="1" applyAlignment="1">
      <alignment horizontal="center" vertical="center"/>
    </xf>
    <xf numFmtId="0" fontId="19" fillId="9" borderId="12" xfId="0" applyFont="1" applyFill="1" applyBorder="1" applyAlignment="1">
      <alignment horizontal="left" vertical="center" wrapText="1"/>
    </xf>
    <xf numFmtId="0" fontId="20" fillId="9" borderId="14" xfId="0" applyFont="1" applyFill="1" applyBorder="1" applyAlignment="1">
      <alignment horizontal="left" vertical="center" wrapText="1"/>
    </xf>
    <xf numFmtId="0" fontId="20" fillId="9" borderId="12" xfId="0" applyFont="1" applyFill="1" applyBorder="1" applyAlignment="1">
      <alignment horizontal="left" vertical="center" wrapText="1"/>
    </xf>
    <xf numFmtId="0" fontId="29" fillId="2" borderId="12" xfId="0" applyFont="1" applyFill="1" applyBorder="1" applyAlignment="1">
      <alignment horizontal="left" vertical="center" wrapText="1"/>
    </xf>
    <xf numFmtId="0" fontId="39" fillId="2" borderId="14" xfId="0" applyFont="1" applyFill="1" applyBorder="1" applyAlignment="1">
      <alignment horizontal="left" vertical="center" wrapText="1"/>
    </xf>
    <xf numFmtId="0" fontId="39" fillId="2" borderId="12" xfId="0" applyFont="1" applyFill="1" applyBorder="1" applyAlignment="1">
      <alignment horizontal="left" vertical="center" wrapText="1"/>
    </xf>
    <xf numFmtId="0" fontId="0" fillId="2" borderId="40" xfId="0" applyFill="1" applyBorder="1" applyAlignment="1">
      <alignment horizontal="center" vertical="center" wrapText="1"/>
    </xf>
    <xf numFmtId="0" fontId="24" fillId="8" borderId="10" xfId="0" applyFont="1" applyFill="1" applyBorder="1" applyAlignment="1">
      <alignment horizontal="left" vertical="center" wrapText="1"/>
    </xf>
    <xf numFmtId="0" fontId="24" fillId="8" borderId="15" xfId="0" applyFont="1" applyFill="1" applyBorder="1" applyAlignment="1">
      <alignment horizontal="left" vertical="center" wrapText="1"/>
    </xf>
    <xf numFmtId="0" fontId="24" fillId="8" borderId="16" xfId="0" applyFont="1" applyFill="1" applyBorder="1" applyAlignment="1">
      <alignment horizontal="left" vertical="center" wrapText="1"/>
    </xf>
    <xf numFmtId="0" fontId="14" fillId="2" borderId="14" xfId="0" applyFont="1" applyFill="1" applyBorder="1" applyAlignment="1">
      <alignment horizontal="center" vertical="center"/>
    </xf>
    <xf numFmtId="0" fontId="14" fillId="2" borderId="13" xfId="0" applyFont="1" applyFill="1" applyBorder="1" applyAlignment="1">
      <alignment horizontal="center" vertical="center"/>
    </xf>
    <xf numFmtId="0" fontId="73" fillId="0" borderId="10" xfId="0" applyFont="1" applyBorder="1" applyAlignment="1">
      <alignment horizontal="center" vertical="top" wrapText="1"/>
    </xf>
    <xf numFmtId="0" fontId="73" fillId="0" borderId="16" xfId="0" applyFont="1" applyBorder="1" applyAlignment="1">
      <alignment horizontal="center" vertical="top" wrapText="1"/>
    </xf>
    <xf numFmtId="0" fontId="25" fillId="8" borderId="10" xfId="0" applyFont="1" applyFill="1" applyBorder="1" applyAlignment="1">
      <alignment horizontal="left" vertical="center" wrapText="1"/>
    </xf>
    <xf numFmtId="0" fontId="25" fillId="8" borderId="15" xfId="0" applyFont="1" applyFill="1" applyBorder="1" applyAlignment="1">
      <alignment horizontal="left" vertical="center" wrapText="1"/>
    </xf>
    <xf numFmtId="0" fontId="24" fillId="8" borderId="12" xfId="0" applyFont="1" applyFill="1" applyBorder="1" applyAlignment="1">
      <alignment horizontal="left" vertical="center" wrapText="1"/>
    </xf>
    <xf numFmtId="0" fontId="25" fillId="8" borderId="12" xfId="0" applyFont="1" applyFill="1" applyBorder="1" applyAlignment="1">
      <alignment horizontal="left" vertical="center" wrapText="1"/>
    </xf>
    <xf numFmtId="0" fontId="29" fillId="6" borderId="25" xfId="0" applyFont="1" applyFill="1" applyBorder="1" applyAlignment="1">
      <alignment horizontal="left" vertical="center" wrapText="1"/>
    </xf>
    <xf numFmtId="0" fontId="39" fillId="6" borderId="25" xfId="0" applyFont="1" applyFill="1" applyBorder="1" applyAlignment="1">
      <alignment horizontal="left" vertical="center" wrapText="1"/>
    </xf>
    <xf numFmtId="0" fontId="55" fillId="2" borderId="0" xfId="1" applyFill="1" applyBorder="1" applyAlignment="1" applyProtection="1">
      <alignment horizontal="center" vertical="center" wrapText="1"/>
    </xf>
    <xf numFmtId="0" fontId="76" fillId="0" borderId="10" xfId="0" applyFont="1" applyBorder="1" applyAlignment="1">
      <alignment horizontal="left" wrapText="1"/>
    </xf>
    <xf numFmtId="0" fontId="76" fillId="0" borderId="16" xfId="0" applyFont="1" applyBorder="1" applyAlignment="1">
      <alignment horizontal="left" wrapText="1"/>
    </xf>
    <xf numFmtId="0" fontId="29" fillId="6" borderId="12" xfId="0" applyFont="1" applyFill="1" applyBorder="1" applyAlignment="1">
      <alignment horizontal="left" vertical="center" wrapText="1"/>
    </xf>
    <xf numFmtId="0" fontId="39" fillId="6" borderId="14" xfId="0" applyFont="1" applyFill="1" applyBorder="1" applyAlignment="1">
      <alignment horizontal="left" vertical="center" wrapText="1"/>
    </xf>
    <xf numFmtId="0" fontId="39" fillId="6" borderId="12" xfId="0" applyFont="1" applyFill="1" applyBorder="1" applyAlignment="1">
      <alignment horizontal="left" vertical="center" wrapText="1"/>
    </xf>
    <xf numFmtId="0" fontId="87" fillId="0" borderId="12" xfId="0" applyFont="1" applyBorder="1" applyAlignment="1">
      <alignment horizontal="left" vertical="center" wrapText="1"/>
    </xf>
    <xf numFmtId="0" fontId="36" fillId="0" borderId="12" xfId="0" applyFont="1" applyBorder="1" applyAlignment="1">
      <alignment horizontal="left" vertical="center" wrapText="1"/>
    </xf>
    <xf numFmtId="0" fontId="24" fillId="8" borderId="10" xfId="0" applyFont="1" applyFill="1" applyBorder="1" applyAlignment="1">
      <alignment horizontal="left" vertical="center"/>
    </xf>
    <xf numFmtId="0" fontId="24" fillId="8" borderId="15" xfId="0" applyFont="1" applyFill="1" applyBorder="1" applyAlignment="1">
      <alignment horizontal="left" vertical="center"/>
    </xf>
    <xf numFmtId="0" fontId="24" fillId="8" borderId="16" xfId="0" applyFont="1" applyFill="1" applyBorder="1" applyAlignment="1">
      <alignment horizontal="left" vertical="center"/>
    </xf>
    <xf numFmtId="0" fontId="77" fillId="0" borderId="10" xfId="0" applyFont="1" applyBorder="1" applyAlignment="1">
      <alignment horizontal="left" wrapText="1"/>
    </xf>
    <xf numFmtId="0" fontId="77" fillId="0" borderId="16" xfId="0" applyFont="1" applyBorder="1" applyAlignment="1">
      <alignment horizontal="left" wrapText="1"/>
    </xf>
    <xf numFmtId="0" fontId="93" fillId="11" borderId="0" xfId="1" applyFont="1" applyFill="1" applyBorder="1" applyAlignment="1" applyProtection="1">
      <alignment horizontal="left" vertical="center" wrapText="1"/>
    </xf>
    <xf numFmtId="0" fontId="29" fillId="2" borderId="0" xfId="0" applyFont="1" applyFill="1" applyAlignment="1">
      <alignment horizontal="left" vertical="center" wrapText="1"/>
    </xf>
    <xf numFmtId="0" fontId="29" fillId="6" borderId="51" xfId="0" applyFont="1" applyFill="1" applyBorder="1" applyAlignment="1">
      <alignment horizontal="left" vertical="center" wrapText="1"/>
    </xf>
    <xf numFmtId="0" fontId="29" fillId="6" borderId="44" xfId="0" applyFont="1" applyFill="1" applyBorder="1" applyAlignment="1">
      <alignment horizontal="left" vertical="center" wrapText="1"/>
    </xf>
    <xf numFmtId="0" fontId="29" fillId="6" borderId="55" xfId="0" applyFont="1" applyFill="1" applyBorder="1" applyAlignment="1">
      <alignment horizontal="left" vertical="center" wrapText="1"/>
    </xf>
    <xf numFmtId="0" fontId="29" fillId="6" borderId="56" xfId="0" applyFont="1" applyFill="1" applyBorder="1" applyAlignment="1">
      <alignment horizontal="left" vertical="center" wrapText="1"/>
    </xf>
    <xf numFmtId="0" fontId="29" fillId="6" borderId="10" xfId="0" applyFont="1" applyFill="1" applyBorder="1" applyAlignment="1">
      <alignment horizontal="left" vertical="center" wrapText="1"/>
    </xf>
    <xf numFmtId="0" fontId="29" fillId="6" borderId="15" xfId="0" applyFont="1" applyFill="1" applyBorder="1" applyAlignment="1">
      <alignment horizontal="left" vertical="center" wrapText="1"/>
    </xf>
    <xf numFmtId="0" fontId="29" fillId="6" borderId="16" xfId="0" applyFont="1" applyFill="1" applyBorder="1" applyAlignment="1">
      <alignment horizontal="left" vertical="center" wrapText="1"/>
    </xf>
    <xf numFmtId="0" fontId="52" fillId="2" borderId="18" xfId="0" applyFont="1" applyFill="1" applyBorder="1" applyAlignment="1">
      <alignment horizontal="left" wrapText="1"/>
    </xf>
    <xf numFmtId="0" fontId="87" fillId="0" borderId="10" xfId="0" applyFont="1" applyBorder="1" applyAlignment="1">
      <alignment horizontal="left" vertical="center" wrapText="1"/>
    </xf>
    <xf numFmtId="0" fontId="87" fillId="0" borderId="15" xfId="0" applyFont="1" applyBorder="1" applyAlignment="1">
      <alignment horizontal="left" vertical="center" wrapText="1"/>
    </xf>
    <xf numFmtId="0" fontId="87" fillId="0" borderId="16" xfId="0" applyFont="1" applyBorder="1" applyAlignment="1">
      <alignment horizontal="left" vertical="center" wrapText="1"/>
    </xf>
    <xf numFmtId="0" fontId="87" fillId="2" borderId="17" xfId="0" applyFont="1" applyFill="1" applyBorder="1" applyAlignment="1">
      <alignment horizontal="left" vertical="center" wrapText="1"/>
    </xf>
    <xf numFmtId="0" fontId="87" fillId="2" borderId="0" xfId="0" applyFont="1" applyFill="1" applyAlignment="1">
      <alignment horizontal="left" vertical="center" wrapText="1"/>
    </xf>
    <xf numFmtId="0" fontId="87" fillId="2" borderId="18" xfId="0" applyFont="1" applyFill="1" applyBorder="1" applyAlignment="1">
      <alignment horizontal="left" vertical="center" wrapText="1"/>
    </xf>
    <xf numFmtId="0" fontId="87" fillId="2" borderId="20" xfId="0" applyFont="1" applyFill="1" applyBorder="1" applyAlignment="1">
      <alignment horizontal="left" vertical="center" wrapText="1"/>
    </xf>
    <xf numFmtId="49" fontId="86" fillId="13" borderId="13" xfId="0" applyNumberFormat="1" applyFont="1" applyFill="1" applyBorder="1" applyAlignment="1">
      <alignment horizontal="left" vertical="center"/>
    </xf>
    <xf numFmtId="49" fontId="86" fillId="13" borderId="13" xfId="0" applyNumberFormat="1" applyFont="1" applyFill="1" applyBorder="1" applyAlignment="1">
      <alignment horizontal="left" vertical="center" wrapText="1"/>
    </xf>
    <xf numFmtId="175" fontId="86" fillId="2" borderId="12" xfId="0" applyNumberFormat="1" applyFont="1" applyFill="1" applyBorder="1" applyAlignment="1">
      <alignment horizontal="center" vertical="center"/>
    </xf>
    <xf numFmtId="175" fontId="86" fillId="2" borderId="14" xfId="0" applyNumberFormat="1" applyFont="1" applyFill="1" applyBorder="1" applyAlignment="1">
      <alignment horizontal="center" vertical="center"/>
    </xf>
    <xf numFmtId="173" fontId="86" fillId="3" borderId="19" xfId="0" applyNumberFormat="1" applyFont="1" applyFill="1" applyBorder="1" applyAlignment="1" applyProtection="1">
      <alignment horizontal="center" vertical="center"/>
      <protection locked="0"/>
    </xf>
    <xf numFmtId="0" fontId="55" fillId="3" borderId="1" xfId="1" quotePrefix="1" applyFill="1" applyBorder="1" applyAlignment="1" applyProtection="1">
      <alignment horizontal="center" vertical="center" wrapText="1"/>
      <protection locked="0"/>
    </xf>
    <xf numFmtId="0" fontId="55" fillId="3" borderId="2" xfId="1" quotePrefix="1" applyFill="1" applyBorder="1" applyAlignment="1" applyProtection="1">
      <alignment horizontal="center" vertical="center" wrapText="1"/>
      <protection locked="0"/>
    </xf>
    <xf numFmtId="0" fontId="55" fillId="3" borderId="3" xfId="1" quotePrefix="1" applyFill="1" applyBorder="1" applyAlignment="1" applyProtection="1">
      <alignment horizontal="center" vertical="center" wrapText="1"/>
      <protection locked="0"/>
    </xf>
    <xf numFmtId="0" fontId="91" fillId="6" borderId="14" xfId="0" applyFont="1" applyFill="1" applyBorder="1" applyAlignment="1">
      <alignment horizontal="left" vertical="center" wrapText="1"/>
    </xf>
    <xf numFmtId="0" fontId="145" fillId="6" borderId="14" xfId="0" applyFont="1" applyFill="1" applyBorder="1" applyAlignment="1">
      <alignment horizontal="left" vertical="center" wrapText="1"/>
    </xf>
    <xf numFmtId="0" fontId="86" fillId="7" borderId="10" xfId="0" applyFont="1" applyFill="1" applyBorder="1" applyAlignment="1">
      <alignment horizontal="left" vertical="center"/>
    </xf>
    <xf numFmtId="0" fontId="86" fillId="7" borderId="0" xfId="0" applyFont="1" applyFill="1" applyAlignment="1">
      <alignment horizontal="left" vertical="center"/>
    </xf>
    <xf numFmtId="0" fontId="86" fillId="7" borderId="15" xfId="0" applyFont="1" applyFill="1" applyBorder="1" applyAlignment="1">
      <alignment horizontal="left" vertical="center"/>
    </xf>
    <xf numFmtId="0" fontId="86" fillId="7" borderId="16" xfId="0" applyFont="1" applyFill="1" applyBorder="1" applyAlignment="1">
      <alignment horizontal="left" vertical="center"/>
    </xf>
    <xf numFmtId="0" fontId="84" fillId="7" borderId="10" xfId="0" applyFont="1" applyFill="1" applyBorder="1" applyAlignment="1">
      <alignment horizontal="left" vertical="center"/>
    </xf>
    <xf numFmtId="0" fontId="84" fillId="7" borderId="0" xfId="0" applyFont="1" applyFill="1" applyAlignment="1">
      <alignment horizontal="left" vertical="center"/>
    </xf>
    <xf numFmtId="0" fontId="84" fillId="7" borderId="15" xfId="0" applyFont="1" applyFill="1" applyBorder="1" applyAlignment="1">
      <alignment horizontal="left" vertical="center"/>
    </xf>
    <xf numFmtId="0" fontId="84" fillId="7" borderId="16" xfId="0" applyFont="1" applyFill="1" applyBorder="1" applyAlignment="1">
      <alignment horizontal="left" vertical="center"/>
    </xf>
    <xf numFmtId="0" fontId="91" fillId="6" borderId="12" xfId="0" applyFont="1" applyFill="1" applyBorder="1" applyAlignment="1">
      <alignment horizontal="left" vertical="center" wrapText="1"/>
    </xf>
    <xf numFmtId="0" fontId="145" fillId="6" borderId="12" xfId="0" applyFont="1" applyFill="1" applyBorder="1" applyAlignment="1">
      <alignment horizontal="left" vertical="center" wrapText="1"/>
    </xf>
    <xf numFmtId="0" fontId="84" fillId="7" borderId="27" xfId="0" applyFont="1" applyFill="1" applyBorder="1" applyAlignment="1">
      <alignment horizontal="left" vertical="center"/>
    </xf>
    <xf numFmtId="0" fontId="84" fillId="7" borderId="29" xfId="0" applyFont="1" applyFill="1" applyBorder="1" applyAlignment="1">
      <alignment horizontal="left" vertical="center"/>
    </xf>
    <xf numFmtId="0" fontId="144" fillId="2" borderId="17" xfId="0" applyFont="1" applyFill="1" applyBorder="1" applyAlignment="1">
      <alignment horizontal="left" vertical="top" wrapText="1"/>
    </xf>
    <xf numFmtId="0" fontId="144" fillId="2" borderId="0" xfId="0" applyFont="1" applyFill="1" applyAlignment="1">
      <alignment horizontal="left" vertical="top" wrapText="1"/>
    </xf>
    <xf numFmtId="0" fontId="144" fillId="2" borderId="18" xfId="0" applyFont="1" applyFill="1" applyBorder="1" applyAlignment="1">
      <alignment horizontal="left" vertical="top" wrapText="1"/>
    </xf>
    <xf numFmtId="0" fontId="144" fillId="2" borderId="20" xfId="0" applyFont="1" applyFill="1" applyBorder="1" applyAlignment="1">
      <alignment horizontal="left" vertical="top" wrapText="1"/>
    </xf>
    <xf numFmtId="0" fontId="133" fillId="6" borderId="25" xfId="0" applyFont="1" applyFill="1" applyBorder="1" applyAlignment="1">
      <alignment horizontal="left" vertical="center" wrapText="1"/>
    </xf>
    <xf numFmtId="0" fontId="134" fillId="6" borderId="25" xfId="0" applyFont="1" applyFill="1" applyBorder="1" applyAlignment="1">
      <alignment horizontal="left" vertical="center" wrapText="1"/>
    </xf>
    <xf numFmtId="0" fontId="55" fillId="3" borderId="30" xfId="1" applyFill="1" applyBorder="1" applyAlignment="1" applyProtection="1">
      <alignment horizontal="center" vertical="center" wrapText="1"/>
      <protection locked="0"/>
    </xf>
    <xf numFmtId="0" fontId="55" fillId="3" borderId="31" xfId="1" applyFill="1" applyBorder="1" applyAlignment="1" applyProtection="1">
      <alignment horizontal="center" vertical="center" wrapText="1"/>
      <protection locked="0"/>
    </xf>
    <xf numFmtId="0" fontId="55" fillId="3" borderId="32" xfId="1" applyFill="1" applyBorder="1" applyAlignment="1" applyProtection="1">
      <alignment horizontal="center" vertical="center" wrapText="1"/>
      <protection locked="0"/>
    </xf>
    <xf numFmtId="0" fontId="84" fillId="9" borderId="28" xfId="0" applyFont="1" applyFill="1" applyBorder="1" applyAlignment="1">
      <alignment horizontal="right" vertical="center"/>
    </xf>
    <xf numFmtId="0" fontId="84" fillId="9" borderId="29" xfId="0" applyFont="1" applyFill="1" applyBorder="1" applyAlignment="1">
      <alignment horizontal="right" vertical="center"/>
    </xf>
    <xf numFmtId="49" fontId="137" fillId="13" borderId="13" xfId="0" applyNumberFormat="1" applyFont="1" applyFill="1" applyBorder="1" applyAlignment="1">
      <alignment horizontal="left" vertical="center" wrapText="1"/>
    </xf>
    <xf numFmtId="165" fontId="43" fillId="0" borderId="0" xfId="0" applyNumberFormat="1" applyFont="1" applyAlignment="1">
      <alignment horizontal="center" vertical="center"/>
    </xf>
    <xf numFmtId="0" fontId="87" fillId="0" borderId="13" xfId="0" applyFont="1" applyBorder="1" applyAlignment="1">
      <alignment horizontal="left" vertical="center" wrapText="1"/>
    </xf>
    <xf numFmtId="167" fontId="141" fillId="4" borderId="7" xfId="0" applyNumberFormat="1" applyFont="1" applyFill="1" applyBorder="1" applyAlignment="1">
      <alignment horizontal="center" vertical="center"/>
    </xf>
    <xf numFmtId="167" fontId="141" fillId="4" borderId="9" xfId="0" applyNumberFormat="1" applyFont="1" applyFill="1" applyBorder="1" applyAlignment="1">
      <alignment horizontal="center" vertical="center"/>
    </xf>
    <xf numFmtId="0" fontId="141" fillId="2" borderId="0" xfId="0" applyFont="1" applyFill="1" applyAlignment="1">
      <alignment horizontal="right" vertical="center" wrapText="1"/>
    </xf>
    <xf numFmtId="0" fontId="141" fillId="2" borderId="54" xfId="0" applyFont="1" applyFill="1" applyBorder="1" applyAlignment="1">
      <alignment horizontal="right" vertical="center" wrapText="1"/>
    </xf>
    <xf numFmtId="0" fontId="85" fillId="2" borderId="0" xfId="0" applyFont="1" applyFill="1" applyAlignment="1">
      <alignment horizontal="right" vertical="center" wrapText="1"/>
    </xf>
    <xf numFmtId="0" fontId="85" fillId="2" borderId="54" xfId="0" applyFont="1" applyFill="1" applyBorder="1" applyAlignment="1">
      <alignment horizontal="right" vertical="center" wrapText="1"/>
    </xf>
    <xf numFmtId="165" fontId="141" fillId="4" borderId="7" xfId="0" applyNumberFormat="1" applyFont="1" applyFill="1" applyBorder="1" applyAlignment="1">
      <alignment horizontal="center" vertical="center"/>
    </xf>
    <xf numFmtId="165" fontId="141" fillId="4" borderId="9" xfId="0" applyNumberFormat="1" applyFont="1" applyFill="1" applyBorder="1" applyAlignment="1">
      <alignment horizontal="center" vertical="center"/>
    </xf>
    <xf numFmtId="0" fontId="140" fillId="0" borderId="12" xfId="0" applyFont="1" applyBorder="1" applyAlignment="1">
      <alignment horizontal="left" vertical="center" wrapText="1"/>
    </xf>
    <xf numFmtId="0" fontId="140" fillId="0" borderId="13" xfId="0" applyFont="1" applyBorder="1" applyAlignment="1">
      <alignment horizontal="left" vertical="center" wrapText="1"/>
    </xf>
    <xf numFmtId="0" fontId="92" fillId="10" borderId="10" xfId="0" applyFont="1" applyFill="1" applyBorder="1" applyAlignment="1">
      <alignment horizontal="left" vertical="center" wrapText="1"/>
    </xf>
    <xf numFmtId="0" fontId="92" fillId="10" borderId="15" xfId="0" applyFont="1" applyFill="1" applyBorder="1" applyAlignment="1">
      <alignment horizontal="left" vertical="center" wrapText="1"/>
    </xf>
    <xf numFmtId="0" fontId="92" fillId="10" borderId="16" xfId="0" applyFont="1" applyFill="1" applyBorder="1" applyAlignment="1">
      <alignment horizontal="left" vertical="center" wrapText="1"/>
    </xf>
    <xf numFmtId="0" fontId="92" fillId="0" borderId="26" xfId="0" applyFont="1" applyBorder="1" applyAlignment="1">
      <alignment horizontal="left" vertical="center" wrapText="1"/>
    </xf>
    <xf numFmtId="0" fontId="92" fillId="0" borderId="45" xfId="0" applyFont="1" applyBorder="1" applyAlignment="1">
      <alignment horizontal="left" vertical="center" wrapText="1"/>
    </xf>
    <xf numFmtId="0" fontId="92" fillId="0" borderId="39" xfId="0" applyFont="1" applyBorder="1" applyAlignment="1">
      <alignment horizontal="left" vertical="center" wrapText="1"/>
    </xf>
    <xf numFmtId="0" fontId="92" fillId="2" borderId="38" xfId="0" applyFont="1" applyFill="1" applyBorder="1" applyAlignment="1">
      <alignment horizontal="left" vertical="center" wrapText="1"/>
    </xf>
    <xf numFmtId="0" fontId="92" fillId="2" borderId="52" xfId="0" applyFont="1" applyFill="1" applyBorder="1" applyAlignment="1">
      <alignment horizontal="left" vertical="center" wrapText="1"/>
    </xf>
    <xf numFmtId="0" fontId="92" fillId="2" borderId="42" xfId="0" applyFont="1" applyFill="1" applyBorder="1" applyAlignment="1">
      <alignment horizontal="left" vertical="center" wrapText="1"/>
    </xf>
    <xf numFmtId="0" fontId="143" fillId="4" borderId="14" xfId="0" applyFont="1" applyFill="1" applyBorder="1" applyAlignment="1">
      <alignment horizontal="left" vertical="center"/>
    </xf>
    <xf numFmtId="0" fontId="119" fillId="3" borderId="1" xfId="0" applyFont="1" applyFill="1" applyBorder="1" applyAlignment="1" applyProtection="1">
      <alignment horizontal="left" vertical="center"/>
      <protection locked="0"/>
    </xf>
    <xf numFmtId="0" fontId="119" fillId="3" borderId="2" xfId="0" applyFont="1" applyFill="1" applyBorder="1" applyAlignment="1" applyProtection="1">
      <alignment horizontal="left" vertical="center"/>
      <protection locked="0"/>
    </xf>
    <xf numFmtId="0" fontId="119" fillId="3" borderId="3" xfId="0" applyFont="1" applyFill="1" applyBorder="1" applyAlignment="1" applyProtection="1">
      <alignment horizontal="left" vertical="center"/>
      <protection locked="0"/>
    </xf>
    <xf numFmtId="0" fontId="151" fillId="2" borderId="0" xfId="0" applyFont="1" applyFill="1" applyAlignment="1">
      <alignment horizontal="center" vertical="center" wrapText="1"/>
    </xf>
    <xf numFmtId="0" fontId="153" fillId="2" borderId="0" xfId="0" applyFont="1" applyFill="1" applyAlignment="1">
      <alignment horizontal="center" vertical="center" wrapText="1"/>
    </xf>
    <xf numFmtId="0" fontId="127" fillId="3" borderId="1" xfId="1" applyFont="1" applyFill="1" applyBorder="1" applyAlignment="1" applyProtection="1">
      <alignment horizontal="center" vertical="center" wrapText="1"/>
      <protection locked="0"/>
    </xf>
    <xf numFmtId="0" fontId="127" fillId="3" borderId="2" xfId="1" applyFont="1" applyFill="1" applyBorder="1" applyAlignment="1" applyProtection="1">
      <alignment horizontal="center" vertical="center" wrapText="1"/>
      <protection locked="0"/>
    </xf>
    <xf numFmtId="0" fontId="127" fillId="3" borderId="3" xfId="1" applyFont="1" applyFill="1" applyBorder="1" applyAlignment="1" applyProtection="1">
      <alignment horizontal="center" vertical="center" wrapText="1"/>
      <protection locked="0"/>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3" borderId="1" xfId="0" applyFont="1" applyFill="1" applyBorder="1" applyAlignment="1" applyProtection="1">
      <alignment horizontal="center" vertical="center"/>
      <protection locked="0"/>
    </xf>
    <xf numFmtId="0" fontId="19" fillId="3" borderId="2" xfId="0" applyFont="1" applyFill="1" applyBorder="1" applyAlignment="1" applyProtection="1">
      <alignment horizontal="center" vertical="center"/>
      <protection locked="0"/>
    </xf>
    <xf numFmtId="0" fontId="19" fillId="3" borderId="3" xfId="0" applyFont="1" applyFill="1" applyBorder="1" applyAlignment="1" applyProtection="1">
      <alignment horizontal="center" vertical="center"/>
      <protection locked="0"/>
    </xf>
    <xf numFmtId="0" fontId="19" fillId="2" borderId="59" xfId="0" applyFont="1" applyFill="1" applyBorder="1" applyAlignment="1">
      <alignment horizontal="center"/>
    </xf>
    <xf numFmtId="0" fontId="19" fillId="2" borderId="60" xfId="0" applyFont="1" applyFill="1" applyBorder="1" applyAlignment="1">
      <alignment horizontal="center"/>
    </xf>
    <xf numFmtId="0" fontId="19" fillId="2" borderId="65" xfId="0" applyFont="1" applyFill="1" applyBorder="1" applyAlignment="1">
      <alignment horizontal="center"/>
    </xf>
    <xf numFmtId="0" fontId="86" fillId="7" borderId="12" xfId="0" applyFont="1" applyFill="1" applyBorder="1" applyAlignment="1">
      <alignment horizontal="left" vertical="center"/>
    </xf>
    <xf numFmtId="0" fontId="86" fillId="7" borderId="40" xfId="0" applyFont="1" applyFill="1" applyBorder="1" applyAlignment="1">
      <alignment horizontal="left" vertical="center"/>
    </xf>
    <xf numFmtId="0" fontId="144" fillId="2" borderId="21" xfId="0" applyFont="1" applyFill="1" applyBorder="1" applyAlignment="1">
      <alignment horizontal="left" vertical="top" wrapText="1"/>
    </xf>
    <xf numFmtId="0" fontId="144" fillId="2" borderId="22" xfId="0" applyFont="1" applyFill="1" applyBorder="1" applyAlignment="1">
      <alignment horizontal="left" vertical="top" wrapText="1"/>
    </xf>
    <xf numFmtId="0" fontId="84" fillId="9" borderId="13" xfId="0" applyFont="1" applyFill="1" applyBorder="1" applyAlignment="1">
      <alignment horizontal="right" vertical="center"/>
    </xf>
    <xf numFmtId="0" fontId="92" fillId="10" borderId="25" xfId="0" applyFont="1" applyFill="1" applyBorder="1" applyAlignment="1">
      <alignment horizontal="left" vertical="center" wrapText="1"/>
    </xf>
    <xf numFmtId="0" fontId="151" fillId="10" borderId="0" xfId="0" applyFont="1" applyFill="1" applyAlignment="1">
      <alignment horizontal="center" vertical="top" wrapText="1"/>
    </xf>
    <xf numFmtId="0" fontId="128" fillId="10" borderId="0" xfId="0" applyFont="1" applyFill="1" applyAlignment="1">
      <alignment horizontal="center" vertical="top" wrapText="1"/>
    </xf>
    <xf numFmtId="0" fontId="59" fillId="3" borderId="1" xfId="0" applyFont="1" applyFill="1" applyBorder="1" applyAlignment="1" applyProtection="1">
      <alignment horizontal="center" vertical="center"/>
      <protection locked="0"/>
    </xf>
    <xf numFmtId="0" fontId="59" fillId="3" borderId="2" xfId="0" applyFont="1" applyFill="1" applyBorder="1" applyAlignment="1" applyProtection="1">
      <alignment horizontal="center" vertical="center"/>
      <protection locked="0"/>
    </xf>
    <xf numFmtId="0" fontId="59" fillId="3" borderId="3" xfId="0" applyFont="1" applyFill="1" applyBorder="1" applyAlignment="1" applyProtection="1">
      <alignment horizontal="center" vertical="center"/>
      <protection locked="0"/>
    </xf>
    <xf numFmtId="0" fontId="143" fillId="4" borderId="36" xfId="0" applyFont="1" applyFill="1" applyBorder="1" applyAlignment="1">
      <alignment horizontal="left" vertical="center"/>
    </xf>
    <xf numFmtId="0" fontId="143" fillId="4" borderId="37" xfId="0" applyFont="1" applyFill="1" applyBorder="1" applyAlignment="1">
      <alignment horizontal="left" vertical="center"/>
    </xf>
    <xf numFmtId="0" fontId="143" fillId="4" borderId="35" xfId="0" applyFont="1" applyFill="1" applyBorder="1" applyAlignment="1">
      <alignment horizontal="left" vertical="center"/>
    </xf>
    <xf numFmtId="0" fontId="92" fillId="10" borderId="28" xfId="0" applyFont="1" applyFill="1" applyBorder="1" applyAlignment="1">
      <alignment horizontal="left" vertical="center" wrapText="1"/>
    </xf>
    <xf numFmtId="0" fontId="17" fillId="10" borderId="25" xfId="0" applyFont="1" applyFill="1" applyBorder="1" applyAlignment="1">
      <alignment horizontal="left" vertical="center" wrapText="1"/>
    </xf>
    <xf numFmtId="0" fontId="45" fillId="4" borderId="36" xfId="0" applyFont="1" applyFill="1" applyBorder="1" applyAlignment="1">
      <alignment horizontal="left" vertical="center"/>
    </xf>
    <xf numFmtId="0" fontId="45" fillId="4" borderId="37" xfId="0" applyFont="1" applyFill="1" applyBorder="1" applyAlignment="1">
      <alignment horizontal="left" vertical="center"/>
    </xf>
    <xf numFmtId="0" fontId="45" fillId="4" borderId="35" xfId="0" applyFont="1" applyFill="1" applyBorder="1" applyAlignment="1">
      <alignment horizontal="left" vertical="center"/>
    </xf>
    <xf numFmtId="0" fontId="17" fillId="10" borderId="28" xfId="0" applyFont="1" applyFill="1" applyBorder="1" applyAlignment="1">
      <alignment horizontal="left" vertical="center" wrapText="1"/>
    </xf>
    <xf numFmtId="0" fontId="42" fillId="2" borderId="21" xfId="0" applyFont="1" applyFill="1" applyBorder="1" applyAlignment="1">
      <alignment horizontal="right" vertical="center"/>
    </xf>
    <xf numFmtId="0" fontId="42" fillId="2" borderId="0" xfId="0" applyFont="1" applyFill="1" applyAlignment="1">
      <alignment horizontal="right" vertical="center"/>
    </xf>
    <xf numFmtId="0" fontId="42" fillId="2" borderId="54" xfId="0" applyFont="1" applyFill="1" applyBorder="1" applyAlignment="1">
      <alignment horizontal="right" vertical="center"/>
    </xf>
    <xf numFmtId="167" fontId="90" fillId="3" borderId="34" xfId="0" applyNumberFormat="1" applyFont="1" applyFill="1" applyBorder="1" applyAlignment="1" applyProtection="1">
      <alignment horizontal="center" vertical="center" wrapText="1"/>
      <protection locked="0"/>
    </xf>
    <xf numFmtId="167" fontId="90" fillId="3" borderId="57" xfId="0" applyNumberFormat="1" applyFont="1" applyFill="1" applyBorder="1" applyAlignment="1" applyProtection="1">
      <alignment horizontal="center" vertical="center" wrapText="1"/>
      <protection locked="0"/>
    </xf>
    <xf numFmtId="0" fontId="36" fillId="0" borderId="10" xfId="0" applyFont="1" applyBorder="1" applyAlignment="1">
      <alignment horizontal="left" vertical="center" wrapText="1"/>
    </xf>
    <xf numFmtId="0" fontId="36" fillId="0" borderId="15" xfId="0" applyFont="1" applyBorder="1" applyAlignment="1">
      <alignment horizontal="left" vertical="center" wrapText="1"/>
    </xf>
    <xf numFmtId="0" fontId="36" fillId="0" borderId="16" xfId="0" applyFont="1" applyBorder="1" applyAlignment="1">
      <alignment horizontal="left" vertical="center" wrapText="1"/>
    </xf>
    <xf numFmtId="0" fontId="17" fillId="0" borderId="25" xfId="0" applyFont="1" applyBorder="1" applyAlignment="1">
      <alignment horizontal="left" vertical="center" wrapText="1"/>
    </xf>
    <xf numFmtId="167" fontId="84" fillId="3" borderId="63" xfId="0" applyNumberFormat="1" applyFont="1" applyFill="1" applyBorder="1" applyAlignment="1" applyProtection="1">
      <alignment horizontal="center" vertical="center"/>
      <protection locked="0"/>
    </xf>
    <xf numFmtId="167" fontId="84" fillId="3" borderId="57" xfId="0" applyNumberFormat="1" applyFont="1" applyFill="1" applyBorder="1" applyAlignment="1" applyProtection="1">
      <alignment horizontal="center" vertical="center"/>
      <protection locked="0"/>
    </xf>
    <xf numFmtId="0" fontId="21" fillId="9" borderId="67" xfId="0" applyFont="1" applyFill="1" applyBorder="1" applyAlignment="1">
      <alignment horizontal="center" vertical="center" wrapText="1"/>
    </xf>
    <xf numFmtId="0" fontId="21" fillId="9" borderId="68" xfId="0" applyFont="1" applyFill="1" applyBorder="1" applyAlignment="1">
      <alignment horizontal="center" vertical="center" wrapText="1"/>
    </xf>
    <xf numFmtId="0" fontId="19" fillId="9" borderId="58" xfId="0" applyFont="1" applyFill="1" applyBorder="1" applyAlignment="1">
      <alignment horizontal="center" vertical="center" wrapText="1"/>
    </xf>
    <xf numFmtId="0" fontId="19" fillId="9" borderId="11" xfId="0" applyFont="1" applyFill="1" applyBorder="1" applyAlignment="1">
      <alignment horizontal="center" vertical="center" wrapText="1"/>
    </xf>
    <xf numFmtId="0" fontId="45" fillId="4" borderId="25" xfId="0" applyFont="1" applyFill="1" applyBorder="1" applyAlignment="1">
      <alignment horizontal="left" vertical="center"/>
    </xf>
    <xf numFmtId="0" fontId="19" fillId="2" borderId="4" xfId="0" applyFont="1" applyFill="1" applyBorder="1" applyAlignment="1">
      <alignment horizontal="center"/>
    </xf>
    <xf numFmtId="0" fontId="19" fillId="2" borderId="5" xfId="0" applyFont="1" applyFill="1" applyBorder="1" applyAlignment="1">
      <alignment horizontal="center"/>
    </xf>
    <xf numFmtId="0" fontId="19" fillId="2" borderId="6" xfId="0" applyFont="1" applyFill="1" applyBorder="1" applyAlignment="1">
      <alignment horizontal="center"/>
    </xf>
    <xf numFmtId="0" fontId="17" fillId="0" borderId="10" xfId="2" applyFont="1" applyBorder="1" applyAlignment="1">
      <alignment horizontal="left" vertical="center" wrapText="1"/>
    </xf>
    <xf numFmtId="0" fontId="17" fillId="0" borderId="15" xfId="2" applyFont="1" applyBorder="1" applyAlignment="1">
      <alignment horizontal="left" vertical="center" wrapText="1"/>
    </xf>
    <xf numFmtId="0" fontId="17" fillId="0" borderId="16" xfId="2" applyFont="1" applyBorder="1" applyAlignment="1">
      <alignment horizontal="left" vertical="center" wrapText="1"/>
    </xf>
    <xf numFmtId="0" fontId="17" fillId="2" borderId="0" xfId="2" applyFont="1" applyFill="1" applyAlignment="1">
      <alignment horizontal="left" vertical="center" wrapText="1"/>
    </xf>
    <xf numFmtId="0" fontId="47" fillId="2" borderId="10" xfId="2" applyFont="1" applyFill="1" applyBorder="1" applyAlignment="1">
      <alignment horizontal="left" vertical="center"/>
    </xf>
    <xf numFmtId="0" fontId="47" fillId="2" borderId="15" xfId="2" applyFont="1" applyFill="1" applyBorder="1" applyAlignment="1">
      <alignment horizontal="left" vertical="center"/>
    </xf>
    <xf numFmtId="0" fontId="47" fillId="2" borderId="16" xfId="2" applyFont="1" applyFill="1" applyBorder="1" applyAlignment="1">
      <alignment horizontal="left" vertical="center"/>
    </xf>
    <xf numFmtId="0" fontId="47" fillId="2" borderId="10" xfId="2" applyFont="1" applyFill="1" applyBorder="1" applyAlignment="1">
      <alignment horizontal="left" vertical="center" wrapText="1"/>
    </xf>
    <xf numFmtId="0" fontId="47" fillId="2" borderId="15" xfId="2" applyFont="1" applyFill="1" applyBorder="1" applyAlignment="1">
      <alignment horizontal="left" vertical="center" wrapText="1"/>
    </xf>
    <xf numFmtId="0" fontId="47" fillId="2" borderId="16" xfId="2" applyFont="1" applyFill="1" applyBorder="1" applyAlignment="1">
      <alignment horizontal="left" vertical="center" wrapText="1"/>
    </xf>
    <xf numFmtId="165" fontId="43" fillId="2" borderId="0" xfId="2" applyNumberFormat="1" applyFont="1" applyFill="1" applyAlignment="1">
      <alignment horizontal="center" vertical="center"/>
    </xf>
    <xf numFmtId="0" fontId="59" fillId="3" borderId="1" xfId="2" applyFont="1" applyFill="1" applyBorder="1" applyAlignment="1" applyProtection="1">
      <alignment horizontal="left" vertical="center"/>
      <protection locked="0"/>
    </xf>
    <xf numFmtId="0" fontId="59" fillId="3" borderId="2" xfId="2" applyFont="1" applyFill="1" applyBorder="1" applyAlignment="1" applyProtection="1">
      <alignment horizontal="left" vertical="center"/>
      <protection locked="0"/>
    </xf>
    <xf numFmtId="0" fontId="59" fillId="3" borderId="3" xfId="2" applyFont="1" applyFill="1" applyBorder="1" applyAlignment="1" applyProtection="1">
      <alignment horizontal="left" vertical="center"/>
      <protection locked="0"/>
    </xf>
    <xf numFmtId="0" fontId="45" fillId="4" borderId="12" xfId="2" applyFont="1" applyFill="1" applyBorder="1" applyAlignment="1">
      <alignment horizontal="left" vertical="center"/>
    </xf>
    <xf numFmtId="179" fontId="19" fillId="9" borderId="10" xfId="2" applyNumberFormat="1" applyFont="1" applyFill="1" applyBorder="1" applyAlignment="1">
      <alignment horizontal="center" vertical="center" wrapText="1"/>
    </xf>
    <xf numFmtId="179" fontId="19" fillId="9" borderId="16" xfId="2" applyNumberFormat="1" applyFont="1" applyFill="1" applyBorder="1" applyAlignment="1">
      <alignment horizontal="center" vertical="center" wrapText="1"/>
    </xf>
    <xf numFmtId="0" fontId="35" fillId="0" borderId="13" xfId="2" applyFont="1" applyBorder="1" applyAlignment="1">
      <alignment horizontal="left" vertical="center" wrapText="1"/>
    </xf>
    <xf numFmtId="0" fontId="35" fillId="0" borderId="12" xfId="2" applyFont="1" applyBorder="1" applyAlignment="1">
      <alignment horizontal="left" vertical="center" wrapText="1"/>
    </xf>
    <xf numFmtId="165" fontId="69" fillId="0" borderId="10" xfId="2" applyNumberFormat="1" applyFont="1" applyBorder="1" applyAlignment="1">
      <alignment horizontal="right" vertical="center"/>
    </xf>
    <xf numFmtId="165" fontId="69" fillId="0" borderId="16" xfId="2" applyNumberFormat="1" applyFont="1" applyBorder="1" applyAlignment="1">
      <alignment horizontal="right" vertical="center"/>
    </xf>
    <xf numFmtId="0" fontId="29" fillId="6" borderId="12" xfId="2" applyFont="1" applyFill="1" applyBorder="1" applyAlignment="1">
      <alignment horizontal="left" vertical="center" wrapText="1"/>
    </xf>
    <xf numFmtId="0" fontId="39" fillId="6" borderId="12" xfId="2" applyFont="1" applyFill="1" applyBorder="1" applyAlignment="1">
      <alignment horizontal="left" vertical="center" wrapText="1"/>
    </xf>
    <xf numFmtId="0" fontId="19" fillId="9" borderId="10" xfId="2" applyFont="1" applyFill="1" applyBorder="1" applyAlignment="1">
      <alignment horizontal="center" vertical="center" wrapText="1"/>
    </xf>
    <xf numFmtId="0" fontId="19" fillId="9" borderId="16" xfId="2" applyFont="1" applyFill="1" applyBorder="1" applyAlignment="1">
      <alignment horizontal="center" vertical="center" wrapText="1"/>
    </xf>
    <xf numFmtId="0" fontId="42" fillId="2" borderId="21" xfId="2" applyFont="1" applyFill="1" applyBorder="1" applyAlignment="1">
      <alignment horizontal="right" vertical="center"/>
    </xf>
    <xf numFmtId="0" fontId="42" fillId="2" borderId="0" xfId="2" applyFont="1" applyFill="1" applyAlignment="1">
      <alignment horizontal="right" vertical="center"/>
    </xf>
    <xf numFmtId="0" fontId="42" fillId="2" borderId="54" xfId="2" applyFont="1" applyFill="1" applyBorder="1" applyAlignment="1">
      <alignment horizontal="right" vertical="center"/>
    </xf>
    <xf numFmtId="0" fontId="21" fillId="9" borderId="12" xfId="2" applyFont="1" applyFill="1" applyBorder="1" applyAlignment="1">
      <alignment horizontal="center" vertical="center"/>
    </xf>
    <xf numFmtId="0" fontId="21" fillId="9" borderId="14" xfId="2" applyFont="1" applyFill="1" applyBorder="1" applyAlignment="1">
      <alignment horizontal="center" vertical="center"/>
    </xf>
    <xf numFmtId="0" fontId="153" fillId="2" borderId="0" xfId="2" applyFont="1" applyFill="1" applyAlignment="1">
      <alignment horizontal="center" vertical="center" wrapText="1"/>
    </xf>
    <xf numFmtId="0" fontId="151" fillId="2" borderId="0" xfId="2" applyFont="1" applyFill="1" applyAlignment="1">
      <alignment horizontal="center" vertical="center" wrapText="1"/>
    </xf>
    <xf numFmtId="0" fontId="19" fillId="3" borderId="1" xfId="2" applyFont="1" applyFill="1" applyBorder="1" applyAlignment="1" applyProtection="1">
      <alignment horizontal="center" vertical="center"/>
      <protection locked="0"/>
    </xf>
    <xf numFmtId="0" fontId="19" fillId="3" borderId="2" xfId="2" applyFont="1" applyFill="1" applyBorder="1" applyAlignment="1" applyProtection="1">
      <alignment horizontal="center" vertical="center"/>
      <protection locked="0"/>
    </xf>
    <xf numFmtId="0" fontId="19" fillId="3" borderId="3" xfId="2" applyFont="1" applyFill="1" applyBorder="1" applyAlignment="1" applyProtection="1">
      <alignment horizontal="center" vertical="center"/>
      <protection locked="0"/>
    </xf>
    <xf numFmtId="0" fontId="19" fillId="2" borderId="4" xfId="2" applyFont="1" applyFill="1" applyBorder="1" applyAlignment="1">
      <alignment horizontal="center"/>
    </xf>
    <xf numFmtId="0" fontId="19" fillId="2" borderId="5" xfId="2" applyFont="1" applyFill="1" applyBorder="1" applyAlignment="1">
      <alignment horizontal="center"/>
    </xf>
    <xf numFmtId="0" fontId="19" fillId="2" borderId="6" xfId="2" applyFont="1" applyFill="1" applyBorder="1" applyAlignment="1">
      <alignment horizontal="center"/>
    </xf>
    <xf numFmtId="0" fontId="19" fillId="2" borderId="7" xfId="2" applyFont="1" applyFill="1" applyBorder="1" applyAlignment="1">
      <alignment horizontal="center" vertical="center"/>
    </xf>
    <xf numFmtId="0" fontId="19" fillId="2" borderId="8" xfId="2" applyFont="1" applyFill="1" applyBorder="1" applyAlignment="1">
      <alignment horizontal="center" vertical="center"/>
    </xf>
    <xf numFmtId="0" fontId="19" fillId="2" borderId="9" xfId="2" applyFont="1" applyFill="1" applyBorder="1" applyAlignment="1">
      <alignment horizontal="center" vertical="center"/>
    </xf>
    <xf numFmtId="0" fontId="29" fillId="6" borderId="10" xfId="2" applyFont="1" applyFill="1" applyBorder="1" applyAlignment="1">
      <alignment horizontal="left" vertical="center" wrapText="1"/>
    </xf>
    <xf numFmtId="167" fontId="84" fillId="3" borderId="34" xfId="2" applyNumberFormat="1" applyFont="1" applyFill="1" applyBorder="1" applyAlignment="1" applyProtection="1">
      <alignment horizontal="center" vertical="center"/>
      <protection locked="0"/>
    </xf>
    <xf numFmtId="167" fontId="84" fillId="3" borderId="57" xfId="2" applyNumberFormat="1" applyFont="1" applyFill="1" applyBorder="1" applyAlignment="1" applyProtection="1">
      <alignment horizontal="center" vertical="center"/>
      <protection locked="0"/>
    </xf>
    <xf numFmtId="167" fontId="84" fillId="3" borderId="34" xfId="2" applyNumberFormat="1" applyFont="1" applyFill="1" applyBorder="1" applyAlignment="1" applyProtection="1">
      <alignment horizontal="center" vertical="center" wrapText="1"/>
      <protection locked="0"/>
    </xf>
    <xf numFmtId="167" fontId="84" fillId="3" borderId="57" xfId="2" applyNumberFormat="1" applyFont="1" applyFill="1" applyBorder="1" applyAlignment="1" applyProtection="1">
      <alignment horizontal="center" vertical="center" wrapText="1"/>
      <protection locked="0"/>
    </xf>
    <xf numFmtId="0" fontId="90" fillId="2" borderId="10" xfId="0" applyFont="1" applyFill="1" applyBorder="1" applyAlignment="1" applyProtection="1">
      <alignment vertical="center"/>
      <protection locked="0"/>
    </xf>
  </cellXfs>
  <cellStyles count="4">
    <cellStyle name="Hyperlink" xfId="1" builtinId="8"/>
    <cellStyle name="Normal" xfId="0" builtinId="0"/>
    <cellStyle name="Normal 2" xfId="2" xr:uid="{00000000-0005-0000-0000-000002000000}"/>
    <cellStyle name="Normal 3" xfId="3" xr:uid="{00000000-0005-0000-0000-000003000000}"/>
  </cellStyles>
  <dxfs count="7">
    <dxf>
      <font>
        <color rgb="FFFF0000"/>
      </font>
      <border>
        <left style="thin">
          <color auto="1"/>
        </left>
        <right style="hair">
          <color auto="1"/>
        </right>
        <top style="hair">
          <color auto="1"/>
        </top>
        <bottom style="hair">
          <color auto="1"/>
        </bottom>
      </border>
    </dxf>
    <dxf>
      <font>
        <color rgb="FFFF0000"/>
      </font>
      <border>
        <left style="thin">
          <color auto="1"/>
        </left>
        <right style="hair">
          <color auto="1"/>
        </right>
        <top style="hair">
          <color auto="1"/>
        </top>
        <bottom style="hair">
          <color auto="1"/>
        </bottom>
      </border>
    </dxf>
    <dxf>
      <font>
        <color rgb="FFFF0000"/>
      </font>
      <border>
        <left style="thin">
          <color auto="1"/>
        </left>
        <right style="hair">
          <color auto="1"/>
        </right>
        <top style="hair">
          <color auto="1"/>
        </top>
        <bottom style="hair">
          <color auto="1"/>
        </bottom>
      </border>
    </dxf>
    <dxf>
      <font>
        <color rgb="FFFF0000"/>
      </font>
      <border>
        <left style="thin">
          <color auto="1"/>
        </left>
        <right style="hair">
          <color auto="1"/>
        </right>
        <top style="hair">
          <color auto="1"/>
        </top>
        <bottom style="hair">
          <color auto="1"/>
        </bottom>
      </border>
    </dxf>
    <dxf>
      <font>
        <color rgb="FFFF0000"/>
      </font>
      <border>
        <left style="thin">
          <color auto="1"/>
        </left>
        <right style="hair">
          <color auto="1"/>
        </right>
        <top style="hair">
          <color auto="1"/>
        </top>
        <bottom style="hair">
          <color auto="1"/>
        </bottom>
      </border>
    </dxf>
    <dxf>
      <font>
        <color rgb="FFFF0000"/>
      </font>
      <border>
        <left style="thin">
          <color auto="1"/>
        </left>
        <right style="hair">
          <color auto="1"/>
        </right>
        <top style="hair">
          <color auto="1"/>
        </top>
        <bottom style="hair">
          <color auto="1"/>
        </bottom>
      </border>
    </dxf>
    <dxf>
      <font>
        <color rgb="FFFF0000"/>
      </font>
      <border>
        <left style="thin">
          <color auto="1"/>
        </left>
        <right style="hair">
          <color auto="1"/>
        </right>
        <top style="hair">
          <color auto="1"/>
        </top>
        <bottom style="hair">
          <color auto="1"/>
        </bottom>
      </border>
    </dxf>
  </dxfs>
  <tableStyles count="0" defaultTableStyle="TableStyleMedium2" defaultPivotStyle="PivotStyleLight16"/>
  <colors>
    <mruColors>
      <color rgb="FFFFFFFF"/>
      <color rgb="FFFFFFCC"/>
      <color rgb="FF0000FF"/>
      <color rgb="FFFFFFE5"/>
      <color rgb="FFFFFFEB"/>
      <color rgb="FF66FF33"/>
      <color rgb="FF1F497D"/>
      <color rgb="FFDDE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eetMetadata" Target="metadata.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429151</xdr:colOff>
      <xdr:row>8</xdr:row>
      <xdr:rowOff>351483</xdr:rowOff>
    </xdr:from>
    <xdr:to>
      <xdr:col>9</xdr:col>
      <xdr:colOff>0</xdr:colOff>
      <xdr:row>17</xdr:row>
      <xdr:rowOff>31402</xdr:rowOff>
    </xdr:to>
    <xdr:sp macro="" textlink="">
      <xdr:nvSpPr>
        <xdr:cNvPr id="2" name="TextBox 1">
          <a:extLst>
            <a:ext uri="{FF2B5EF4-FFF2-40B4-BE49-F238E27FC236}">
              <a16:creationId xmlns:a16="http://schemas.microsoft.com/office/drawing/2014/main" id="{953716D5-5DA2-4BD4-8372-A85EC3231632}"/>
            </a:ext>
          </a:extLst>
        </xdr:cNvPr>
        <xdr:cNvSpPr txBox="1"/>
      </xdr:nvSpPr>
      <xdr:spPr>
        <a:xfrm>
          <a:off x="6301156" y="2947307"/>
          <a:ext cx="3579723" cy="1563985"/>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l-GR" sz="1400" b="1" u="sng" baseline="0">
              <a:solidFill>
                <a:schemeClr val="bg1"/>
              </a:solidFill>
              <a:effectLst/>
              <a:latin typeface="Arial" panose="020B0604020202020204" pitchFamily="34" charset="0"/>
              <a:ea typeface="+mn-ea"/>
              <a:cs typeface="Arial" panose="020B0604020202020204" pitchFamily="34" charset="0"/>
            </a:rPr>
            <a:t>ΣΗΜΕΙΩΣΗ: </a:t>
          </a:r>
          <a:br>
            <a:rPr lang="el-GR" sz="1100" b="1" baseline="0">
              <a:solidFill>
                <a:schemeClr val="bg1"/>
              </a:solidFill>
              <a:effectLst/>
              <a:latin typeface="Arial" panose="020B0604020202020204" pitchFamily="34" charset="0"/>
              <a:ea typeface="+mn-ea"/>
              <a:cs typeface="Arial" panose="020B0604020202020204" pitchFamily="34" charset="0"/>
            </a:rPr>
          </a:br>
          <a:br>
            <a:rPr lang="el-GR" sz="1100" b="1" baseline="0">
              <a:solidFill>
                <a:schemeClr val="bg1"/>
              </a:solidFill>
              <a:effectLst/>
              <a:latin typeface="Arial" panose="020B0604020202020204" pitchFamily="34" charset="0"/>
              <a:ea typeface="+mn-ea"/>
              <a:cs typeface="Arial" panose="020B0604020202020204" pitchFamily="34" charset="0"/>
            </a:rPr>
          </a:br>
          <a:r>
            <a:rPr lang="el-GR" sz="1400" b="1" baseline="0">
              <a:solidFill>
                <a:schemeClr val="bg1"/>
              </a:solidFill>
              <a:effectLst/>
              <a:latin typeface="Arial" panose="020B0604020202020204" pitchFamily="34" charset="0"/>
              <a:ea typeface="+mn-ea"/>
              <a:cs typeface="Arial" panose="020B0604020202020204" pitchFamily="34" charset="0"/>
            </a:rPr>
            <a:t>Όλα τα "Κουτάκια" (</a:t>
          </a:r>
          <a:r>
            <a:rPr lang="en-US" sz="1400" b="1" baseline="0">
              <a:solidFill>
                <a:schemeClr val="bg1"/>
              </a:solidFill>
              <a:effectLst/>
              <a:latin typeface="Arial" panose="020B0604020202020204" pitchFamily="34" charset="0"/>
              <a:ea typeface="+mn-ea"/>
              <a:cs typeface="Arial" panose="020B0604020202020204" pitchFamily="34" charset="0"/>
            </a:rPr>
            <a:t>Cells) </a:t>
          </a:r>
          <a:r>
            <a:rPr lang="el-GR" sz="1400" b="1" baseline="0">
              <a:solidFill>
                <a:schemeClr val="bg1"/>
              </a:solidFill>
              <a:effectLst/>
              <a:latin typeface="Arial" panose="020B0604020202020204" pitchFamily="34" charset="0"/>
              <a:ea typeface="+mn-ea"/>
              <a:cs typeface="Arial" panose="020B0604020202020204" pitchFamily="34" charset="0"/>
            </a:rPr>
            <a:t>είναι κλειδωμένα για λόγους ασφαλείας. Τιμές μπορούν να καταχωρηθούν μόνο </a:t>
          </a:r>
          <a:r>
            <a:rPr lang="el-GR" sz="1400" b="1" u="sng" baseline="0">
              <a:solidFill>
                <a:schemeClr val="bg1"/>
              </a:solidFill>
              <a:effectLst/>
              <a:latin typeface="Arial" panose="020B0604020202020204" pitchFamily="34" charset="0"/>
              <a:ea typeface="+mn-ea"/>
              <a:cs typeface="Arial" panose="020B0604020202020204" pitchFamily="34" charset="0"/>
            </a:rPr>
            <a:t>στα κίτρινα πεδία</a:t>
          </a:r>
          <a:r>
            <a:rPr lang="el-GR" sz="1400" b="1" baseline="0">
              <a:solidFill>
                <a:schemeClr val="bg1"/>
              </a:solidFill>
              <a:effectLst/>
              <a:latin typeface="Arial" panose="020B0604020202020204" pitchFamily="34" charset="0"/>
              <a:ea typeface="+mn-ea"/>
              <a:cs typeface="Arial" panose="020B0604020202020204" pitchFamily="34" charset="0"/>
            </a:rPr>
            <a:t>, </a:t>
          </a:r>
          <a:r>
            <a:rPr lang="el-GR" sz="1400" b="1" u="sng" baseline="0">
              <a:solidFill>
                <a:schemeClr val="bg1"/>
              </a:solidFill>
              <a:effectLst/>
              <a:latin typeface="Arial" panose="020B0604020202020204" pitchFamily="34" charset="0"/>
              <a:ea typeface="+mn-ea"/>
              <a:cs typeface="Arial" panose="020B0604020202020204" pitchFamily="34" charset="0"/>
            </a:rPr>
            <a:t>όπου είναι απαραίτητο</a:t>
          </a:r>
          <a:r>
            <a:rPr lang="el-GR" sz="1400" b="1" baseline="0">
              <a:solidFill>
                <a:schemeClr val="bg1"/>
              </a:solidFill>
              <a:effectLst/>
              <a:latin typeface="Arial" panose="020B0604020202020204" pitchFamily="34" charset="0"/>
              <a:ea typeface="+mn-ea"/>
              <a:cs typeface="Arial" panose="020B0604020202020204" pitchFamily="34" charset="0"/>
            </a:rPr>
            <a:t>.</a:t>
          </a:r>
          <a:endParaRPr lang="en-US" sz="1400">
            <a:solidFill>
              <a:schemeClr val="bg1"/>
            </a:solidFill>
            <a:effectLst/>
            <a:latin typeface="Arial" panose="020B0604020202020204" pitchFamily="34" charset="0"/>
            <a:cs typeface="Arial" panose="020B0604020202020204" pitchFamily="34" charset="0"/>
          </a:endParaRPr>
        </a:p>
        <a:p>
          <a:endParaRPr lang="en-US" sz="1100">
            <a:solidFill>
              <a:schemeClr val="bg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ristiam/AppData/Local/Microsoft/Windows/INetCache/Content.Outlook/JD96VTJW/FROSO%20-%20&#933;&#928;&#917;&#931;/&#916;&#921;&#922;&#913;&#921;&#937;&#924;&#913;&#932;A/&#928;&#961;&#959;&#963;&#967;&#941;&#948;&#953;&#959;%20&#951;&#955;&#949;&#954;&#964;&#961;&#959;&#957;&#953;&#954;&#959;&#973;%20&#949;&#961;&#947;&#945;&#955;&#949;&#943;&#959;&#965;%20&#947;&#953;&#945;%20&#964;&#959;&#957;%20&#965;&#960;&#959;&#955;&#959;&#947;&#953;&#963;&#956;&#972;%20&#948;&#953;&#954;&#945;&#953;&#969;&#956;&#940;&#964;&#969;&#957;%20-%2026.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ΠΕΡΙΕΧΟΜΕΝΟ"/>
      <sheetName val="ΠΕΡΙΟΧΕΣ"/>
      <sheetName val="ΤΙΜΕΣ"/>
      <sheetName val="2Α. ΝΕΑ ΑΝΕΓΕΡΣΗ (ΟΙΚ., ΔΗΜ.)"/>
      <sheetName val="2Β. ΚΑΤΑΛ. ΕΜΒΑΔΩΝ-ΚΑΙΝΟΥΡΙΕΣ"/>
      <sheetName val="3Α. ΠΡΟΣΘΗΚΕΣ (ΟΙΚ., ΔΗΜ. )"/>
      <sheetName val="3Β. ΚΑΤΑΛ. ΕΜΒΑΔΩΝ-ΠΡΟΣΘΗΚΕΣ"/>
      <sheetName val="4Α. ΕΠΙΣΚΕΥΕΣ + 12.ΑΛΛΑΓΗ ΧΡΗΣΗ"/>
      <sheetName val="4. ΚΑΤ. ΕΜΒ. ΑΛΛΑΓΗΣ ΧΡΗΣΗΣ"/>
      <sheetName val="5Α. ΔΙΑΤΗΡΗΤΕΑ ΟΙΚΟΔΟΜΗ"/>
      <sheetName val="5Β. ΚΑΤ. ΕΜΒ. ΑΝΑΠΑΛΑΙΩΣΗΣ"/>
      <sheetName val="6. ΓΕΩΡΓΟΚΤΗΝΟΤΡΟΦΙΚΗ ΑΝΑΠΤΥΞΗ"/>
      <sheetName val="7A. ΒΙΟΜΗΧΑΝΙΚΗ-ΒΙΟΤΕΧΝΙΚΗ "/>
      <sheetName val="7B. ΓΕΩΡΓΙΚΗ ΑΝΑΠΤΥΞΗ"/>
      <sheetName val="8-10. ΕΞΩΤΕΡΙΚΕΣ ΕΡΓΑΣΙΕΣ"/>
      <sheetName val="11.ΚΑΤΕΔΑΦΙΣΗ"/>
      <sheetName val="13. ΔΙΑΧ. ΓΗΣ ΣΕ ΟΙΚΟΠΕΔΑ"/>
      <sheetName val="14. (Α) KAΘΕΤΟΣ ΔΙΑΧΩΡΙΣΜΟΣ"/>
      <sheetName val="14. (B) OΡΙΖΟΝΤΙΟΣ ΔΙΑΧΩΡΙΣΜΟΣ "/>
      <sheetName val="15. ΑΝΤΙΓΡΑΦΟ"/>
      <sheetName val="16. ΑΝΑΝΕΩΣΗ"/>
      <sheetName val="17. ΠΤΕ"/>
    </sheetNames>
    <sheetDataSet>
      <sheetData sheetId="0"/>
      <sheetData sheetId="1">
        <row r="7">
          <cell r="B7" t="str">
            <v>ΠΕΡΙΟΧΗ</v>
          </cell>
          <cell r="C7" t="str">
            <v>ΕΠΑΡΧΙΑ</v>
          </cell>
          <cell r="D7" t="str">
            <v>ΚΑΤΗΓΟΡΙΑ</v>
          </cell>
          <cell r="E7" t="str">
            <v>ΔΗΜΟΣ /ΧΩΡΙΟ</v>
          </cell>
        </row>
        <row r="8">
          <cell r="B8" t="str">
            <v>Διαλέξετε περιοχή από τη λίστα..</v>
          </cell>
          <cell r="C8" t="str">
            <v>Λευκωσία</v>
          </cell>
          <cell r="E8" t="str">
            <v>-</v>
          </cell>
        </row>
        <row r="9">
          <cell r="B9" t="str">
            <v>Αγία Άννα</v>
          </cell>
          <cell r="C9" t="str">
            <v>Λάρνακα</v>
          </cell>
          <cell r="D9" t="str">
            <v>Γ</v>
          </cell>
          <cell r="E9" t="str">
            <v>ΧΩΡΙΟ</v>
          </cell>
        </row>
        <row r="10">
          <cell r="B10" t="str">
            <v>Αχερίτου</v>
          </cell>
          <cell r="C10" t="str">
            <v>Αμμόχωστος</v>
          </cell>
          <cell r="D10" t="str">
            <v>Γ</v>
          </cell>
          <cell r="E10" t="str">
            <v>ΧΩΡΙΟ</v>
          </cell>
        </row>
        <row r="11">
          <cell r="B11" t="str">
            <v>Αβδελλερό</v>
          </cell>
          <cell r="C11" t="str">
            <v>Λάρνακα</v>
          </cell>
          <cell r="D11" t="str">
            <v>Γ</v>
          </cell>
          <cell r="E11" t="str">
            <v>ΧΩΡΙΟ</v>
          </cell>
        </row>
        <row r="12">
          <cell r="B12" t="str">
            <v>Αγγλισίδες</v>
          </cell>
          <cell r="C12" t="str">
            <v>Λάρνακα</v>
          </cell>
          <cell r="D12" t="str">
            <v>Γ</v>
          </cell>
          <cell r="E12" t="str">
            <v>ΧΩΡΙΟ</v>
          </cell>
        </row>
        <row r="13">
          <cell r="B13" t="str">
            <v>Αγία Βαρβάρα -Λευκωσία</v>
          </cell>
          <cell r="C13" t="str">
            <v>Λευκωσία</v>
          </cell>
          <cell r="D13" t="str">
            <v>Β</v>
          </cell>
          <cell r="E13" t="str">
            <v>ΧΩΡΙΟ</v>
          </cell>
        </row>
        <row r="14">
          <cell r="B14" t="str">
            <v>Αγία Βαρβάρα - Πάφος</v>
          </cell>
          <cell r="C14" t="str">
            <v>Πάφος</v>
          </cell>
          <cell r="D14" t="str">
            <v>Γ</v>
          </cell>
          <cell r="E14" t="str">
            <v>ΧΩΡΙΟ</v>
          </cell>
        </row>
        <row r="15">
          <cell r="B15" t="str">
            <v>Αγία Ειρήνη</v>
          </cell>
          <cell r="C15" t="str">
            <v>Λευκωσία</v>
          </cell>
          <cell r="D15" t="str">
            <v>Γ</v>
          </cell>
          <cell r="E15" t="str">
            <v>ΧΩΡΙΟ</v>
          </cell>
        </row>
        <row r="16">
          <cell r="B16" t="str">
            <v>Αγία Μαρίνα</v>
          </cell>
          <cell r="C16" t="str">
            <v>Λευκωσία</v>
          </cell>
          <cell r="D16" t="str">
            <v>Γ</v>
          </cell>
          <cell r="E16" t="str">
            <v>ΧΩΡΙΟ</v>
          </cell>
        </row>
        <row r="17">
          <cell r="B17" t="str">
            <v>Αγία Μαρίνα Κελοκεδάρων</v>
          </cell>
          <cell r="C17" t="str">
            <v>Πάφος</v>
          </cell>
          <cell r="D17" t="str">
            <v>Γ</v>
          </cell>
          <cell r="E17" t="str">
            <v>ΧΩΡΙΟ</v>
          </cell>
        </row>
        <row r="18">
          <cell r="B18" t="str">
            <v>Αγία Μαρίνα Σκυλλούρας</v>
          </cell>
          <cell r="C18" t="str">
            <v>Λευκωσία</v>
          </cell>
          <cell r="D18" t="str">
            <v>Γ</v>
          </cell>
          <cell r="E18" t="str">
            <v>ΧΩΡΙΟ</v>
          </cell>
        </row>
        <row r="19">
          <cell r="B19" t="str">
            <v>Αγία Μαρίνα Χρυσοχούς</v>
          </cell>
          <cell r="C19" t="str">
            <v>Πάφος</v>
          </cell>
          <cell r="D19" t="str">
            <v>Γ</v>
          </cell>
          <cell r="E19" t="str">
            <v>ΧΩΡΙΟ</v>
          </cell>
        </row>
        <row r="20">
          <cell r="B20" t="str">
            <v>Αγία Μαρινούδα</v>
          </cell>
          <cell r="C20" t="str">
            <v>Πάφος</v>
          </cell>
          <cell r="D20" t="str">
            <v>Γ</v>
          </cell>
          <cell r="E20" t="str">
            <v>ΧΩΡΙΟ</v>
          </cell>
        </row>
        <row r="21">
          <cell r="B21" t="str">
            <v>Αγία Νάπα</v>
          </cell>
          <cell r="C21" t="str">
            <v>Αμμόχωστος</v>
          </cell>
          <cell r="D21" t="str">
            <v>Α</v>
          </cell>
          <cell r="E21" t="str">
            <v>ΔΗΜΟΣ</v>
          </cell>
        </row>
        <row r="22">
          <cell r="B22" t="str">
            <v>Αγίοι Βαβατσινιάς</v>
          </cell>
          <cell r="C22" t="str">
            <v>Λάρνακα</v>
          </cell>
          <cell r="D22" t="str">
            <v>Γ</v>
          </cell>
          <cell r="E22" t="str">
            <v>ΧΩΡΙΟ</v>
          </cell>
        </row>
        <row r="23">
          <cell r="B23" t="str">
            <v>Αγίοι Ηλιόφωτοι</v>
          </cell>
          <cell r="C23" t="str">
            <v>Λευκωσία</v>
          </cell>
          <cell r="D23" t="str">
            <v>Γ</v>
          </cell>
          <cell r="E23" t="str">
            <v>ΧΩΡΙΟ</v>
          </cell>
        </row>
        <row r="24">
          <cell r="B24" t="str">
            <v>Αγίοι Τριμιθιάς</v>
          </cell>
          <cell r="C24" t="str">
            <v>Λευκωσία</v>
          </cell>
          <cell r="D24" t="str">
            <v>Β</v>
          </cell>
          <cell r="E24" t="str">
            <v>ΧΩΡΙΟ</v>
          </cell>
        </row>
        <row r="25">
          <cell r="B25" t="str">
            <v>Άγιος Αθανάσιος</v>
          </cell>
          <cell r="C25" t="str">
            <v>Λεμεσός</v>
          </cell>
          <cell r="D25" t="str">
            <v>Α</v>
          </cell>
          <cell r="E25" t="str">
            <v>ΔΗΜΟΣ</v>
          </cell>
        </row>
        <row r="26">
          <cell r="B26" t="str">
            <v>Άγιος Αμβρόσιος</v>
          </cell>
          <cell r="C26" t="str">
            <v>Λεμεσός</v>
          </cell>
          <cell r="D26" t="str">
            <v>Γ</v>
          </cell>
          <cell r="E26" t="str">
            <v>ΧΩΡΙΟ</v>
          </cell>
        </row>
        <row r="27">
          <cell r="B27" t="str">
            <v>Άγιος Γεώργιος (Λευκωσία)</v>
          </cell>
          <cell r="C27" t="str">
            <v>Λευκωσία</v>
          </cell>
          <cell r="D27" t="str">
            <v>Γ</v>
          </cell>
          <cell r="E27" t="str">
            <v>ΧΩΡΙΟ</v>
          </cell>
        </row>
        <row r="28">
          <cell r="B28" t="str">
            <v>Άγιος Γεώργιος (Λεμεσός)</v>
          </cell>
          <cell r="C28" t="str">
            <v>Λεμεσός</v>
          </cell>
          <cell r="D28" t="str">
            <v>Γ</v>
          </cell>
          <cell r="E28" t="str">
            <v>ΧΩΡΙΟ</v>
          </cell>
        </row>
        <row r="29">
          <cell r="B29" t="str">
            <v>Άγιος Γεώργιος Πάφου</v>
          </cell>
          <cell r="C29" t="str">
            <v>Πάφος</v>
          </cell>
          <cell r="D29" t="str">
            <v>Γ</v>
          </cell>
          <cell r="E29" t="str">
            <v>ΧΩΡΙΟ</v>
          </cell>
        </row>
        <row r="30">
          <cell r="B30" t="str">
            <v>Άγιος Γεώργιος Σολέας</v>
          </cell>
          <cell r="C30" t="str">
            <v>Λευκωσία</v>
          </cell>
          <cell r="D30" t="str">
            <v>Γ</v>
          </cell>
          <cell r="E30" t="str">
            <v>ΧΩΡΙΟ</v>
          </cell>
        </row>
        <row r="31">
          <cell r="B31" t="str">
            <v>Άγιος Δημητριανός</v>
          </cell>
          <cell r="C31" t="str">
            <v>Πάφος</v>
          </cell>
          <cell r="D31" t="str">
            <v>Γ</v>
          </cell>
          <cell r="E31" t="str">
            <v>ΧΩΡΙΟ</v>
          </cell>
        </row>
        <row r="32">
          <cell r="B32" t="str">
            <v>Άγιος Δημήτριος</v>
          </cell>
          <cell r="C32" t="str">
            <v>Λεμεσός</v>
          </cell>
          <cell r="D32" t="str">
            <v>Γ</v>
          </cell>
          <cell r="E32" t="str">
            <v>ΧΩΡΙΟ</v>
          </cell>
        </row>
        <row r="33">
          <cell r="B33" t="str">
            <v>Άγιος Δομέτιος</v>
          </cell>
          <cell r="C33" t="str">
            <v>Λευκωσία</v>
          </cell>
          <cell r="D33" t="str">
            <v>Α</v>
          </cell>
          <cell r="E33" t="str">
            <v>ΔΗΜΟΣ</v>
          </cell>
        </row>
        <row r="34">
          <cell r="B34" t="str">
            <v>Άγιος Επιφάνειος Σολέας</v>
          </cell>
          <cell r="C34" t="str">
            <v>Λευκωσία</v>
          </cell>
          <cell r="D34" t="str">
            <v>Β</v>
          </cell>
          <cell r="E34" t="str">
            <v>ΧΩΡΙΟ</v>
          </cell>
        </row>
        <row r="35">
          <cell r="B35" t="str">
            <v>Άγιος Επιφάνιος Ορεινής</v>
          </cell>
          <cell r="C35" t="str">
            <v>Λευκωσία</v>
          </cell>
          <cell r="D35" t="str">
            <v>Β</v>
          </cell>
          <cell r="E35" t="str">
            <v>ΧΩΡΙΟ</v>
          </cell>
        </row>
        <row r="36">
          <cell r="B36" t="str">
            <v>Άγιος Θεόδωρος (Λεμεσός)</v>
          </cell>
          <cell r="C36" t="str">
            <v>Λεμεσός</v>
          </cell>
          <cell r="D36" t="str">
            <v>Γ</v>
          </cell>
          <cell r="E36" t="str">
            <v>ΧΩΡΙΟ</v>
          </cell>
        </row>
        <row r="37">
          <cell r="B37" t="str">
            <v>Άγιος Θεόδωρος Σκαρίνου</v>
          </cell>
          <cell r="C37" t="str">
            <v>Λάρνακα</v>
          </cell>
          <cell r="D37" t="str">
            <v>Β</v>
          </cell>
          <cell r="E37" t="str">
            <v>ΧΩΡΙΟ</v>
          </cell>
        </row>
        <row r="38">
          <cell r="B38" t="str">
            <v>Άγιος Θεόδωρος Σολέας</v>
          </cell>
          <cell r="C38" t="str">
            <v>Λευκωσία</v>
          </cell>
          <cell r="D38" t="str">
            <v>Γ</v>
          </cell>
          <cell r="E38" t="str">
            <v>ΧΩΡΙΟ</v>
          </cell>
        </row>
        <row r="39">
          <cell r="B39" t="str">
            <v>Άγιος Θεόδωρος Τηλλυρίας</v>
          </cell>
          <cell r="C39" t="str">
            <v>Λευκωσία</v>
          </cell>
          <cell r="D39" t="str">
            <v>Γ</v>
          </cell>
          <cell r="E39" t="str">
            <v>ΧΩΡΙΟ</v>
          </cell>
        </row>
        <row r="40">
          <cell r="B40" t="str">
            <v>Άγιος Θεράπων</v>
          </cell>
          <cell r="C40" t="str">
            <v>Λεμεσός</v>
          </cell>
          <cell r="D40" t="str">
            <v>Γ</v>
          </cell>
          <cell r="E40" t="str">
            <v>ΧΩΡΙΟ</v>
          </cell>
        </row>
        <row r="41">
          <cell r="B41" t="str">
            <v>Άγιος Θωμάς</v>
          </cell>
          <cell r="C41" t="str">
            <v>Λεμεσός</v>
          </cell>
          <cell r="D41" t="str">
            <v>Γ</v>
          </cell>
          <cell r="E41" t="str">
            <v>ΧΩΡΙΟ</v>
          </cell>
        </row>
        <row r="42">
          <cell r="B42" t="str">
            <v>Άγιος Ισίδωρος</v>
          </cell>
          <cell r="C42" t="str">
            <v>Πάφος</v>
          </cell>
          <cell r="D42" t="str">
            <v>Γ</v>
          </cell>
          <cell r="E42" t="str">
            <v>ΧΩΡΙΟ</v>
          </cell>
        </row>
        <row r="43">
          <cell r="B43" t="str">
            <v>Άγιος Ιωάννης (Λεμεσός)</v>
          </cell>
          <cell r="C43" t="str">
            <v>Λεμεσός</v>
          </cell>
          <cell r="D43" t="str">
            <v>Γ</v>
          </cell>
          <cell r="E43" t="str">
            <v>ΧΩΡΙΟ</v>
          </cell>
        </row>
        <row r="44">
          <cell r="B44" t="str">
            <v>Άγιος Ιωάννης (Πάφος)</v>
          </cell>
          <cell r="C44" t="str">
            <v>Πάφος</v>
          </cell>
          <cell r="D44" t="str">
            <v>Γ</v>
          </cell>
          <cell r="E44" t="str">
            <v>ΧΩΡΙΟ</v>
          </cell>
        </row>
        <row r="45">
          <cell r="B45" t="str">
            <v>Άγιος Ιωάννης Μαλούντας</v>
          </cell>
          <cell r="C45" t="str">
            <v>Λευκωσία</v>
          </cell>
          <cell r="D45" t="str">
            <v>Β</v>
          </cell>
          <cell r="E45" t="str">
            <v>ΧΩΡΙΟ</v>
          </cell>
        </row>
        <row r="46">
          <cell r="B46" t="str">
            <v>Άγιος Ιωάννης Σελέμανη</v>
          </cell>
          <cell r="C46" t="str">
            <v>Λευκωσία</v>
          </cell>
          <cell r="D46" t="str">
            <v>Γ</v>
          </cell>
          <cell r="E46" t="str">
            <v>ΧΩΡΙΟ</v>
          </cell>
        </row>
        <row r="47">
          <cell r="B47" t="str">
            <v>Άγιος Κωνσταντίνος</v>
          </cell>
          <cell r="C47" t="str">
            <v>Λεμεσός</v>
          </cell>
          <cell r="D47" t="str">
            <v>Γ</v>
          </cell>
          <cell r="E47" t="str">
            <v>ΧΩΡΙΟ</v>
          </cell>
        </row>
        <row r="48">
          <cell r="B48" t="str">
            <v>Άγιος Μάμας</v>
          </cell>
          <cell r="C48" t="str">
            <v>Λεμεσός</v>
          </cell>
          <cell r="D48" t="str">
            <v>Γ</v>
          </cell>
          <cell r="E48" t="str">
            <v>ΧΩΡΙΟ</v>
          </cell>
        </row>
        <row r="49">
          <cell r="B49" t="str">
            <v>Άγιος Νικόλαος Πάφου</v>
          </cell>
          <cell r="C49" t="str">
            <v>Πάφος</v>
          </cell>
          <cell r="D49" t="str">
            <v>Γ</v>
          </cell>
          <cell r="E49" t="str">
            <v>ΧΩΡΙΟ</v>
          </cell>
        </row>
        <row r="50">
          <cell r="B50" t="str">
            <v>Άγιος Νικόλαος Σολέας</v>
          </cell>
          <cell r="C50" t="str">
            <v>Λευκωσία</v>
          </cell>
          <cell r="D50" t="str">
            <v>Γ</v>
          </cell>
          <cell r="E50" t="str">
            <v>ΧΩΡΙΟ</v>
          </cell>
        </row>
        <row r="51">
          <cell r="B51" t="str">
            <v>Άγιος Παύλος</v>
          </cell>
          <cell r="C51" t="str">
            <v>Λεμεσός</v>
          </cell>
          <cell r="D51" t="str">
            <v>Γ</v>
          </cell>
          <cell r="E51" t="str">
            <v>ΧΩΡΙΟ</v>
          </cell>
        </row>
        <row r="52">
          <cell r="B52" t="str">
            <v>Άγιος Σωζόμενος</v>
          </cell>
          <cell r="C52" t="str">
            <v>Λευκωσία</v>
          </cell>
          <cell r="D52" t="str">
            <v>Γ</v>
          </cell>
          <cell r="E52" t="str">
            <v>ΧΩΡΙΟ</v>
          </cell>
        </row>
        <row r="53">
          <cell r="B53" t="str">
            <v>Άγιος Τύχωνας</v>
          </cell>
          <cell r="C53" t="str">
            <v>Λεμεσός</v>
          </cell>
          <cell r="D53" t="str">
            <v>Α</v>
          </cell>
          <cell r="E53" t="str">
            <v>ΧΩΡΙΟ</v>
          </cell>
        </row>
        <row r="54">
          <cell r="B54" t="str">
            <v>Αγλαντζιά</v>
          </cell>
          <cell r="C54" t="str">
            <v>Λευκωσία</v>
          </cell>
          <cell r="D54" t="str">
            <v>Α</v>
          </cell>
          <cell r="E54" t="str">
            <v>ΔΗΜΟΣ</v>
          </cell>
        </row>
        <row r="55">
          <cell r="B55" t="str">
            <v>Αγρίδια</v>
          </cell>
          <cell r="C55" t="str">
            <v>Λεμεσός</v>
          </cell>
          <cell r="D55" t="str">
            <v>Γ</v>
          </cell>
          <cell r="E55" t="str">
            <v>ΧΩΡΙΟ</v>
          </cell>
        </row>
        <row r="56">
          <cell r="B56" t="str">
            <v>Αγροκηπιά</v>
          </cell>
          <cell r="C56" t="str">
            <v>Λευκωσία</v>
          </cell>
          <cell r="D56" t="str">
            <v>Γ</v>
          </cell>
          <cell r="E56" t="str">
            <v>ΧΩΡΙΟ</v>
          </cell>
        </row>
        <row r="57">
          <cell r="B57" t="str">
            <v>Αγρός</v>
          </cell>
          <cell r="C57" t="str">
            <v>Λεμεσός</v>
          </cell>
          <cell r="D57" t="str">
            <v>Β</v>
          </cell>
          <cell r="E57" t="str">
            <v>ΧΩΡΙΟ</v>
          </cell>
        </row>
        <row r="58">
          <cell r="B58" t="str">
            <v>Αθηένου</v>
          </cell>
          <cell r="C58" t="str">
            <v>Λάρνακα</v>
          </cell>
          <cell r="D58" t="str">
            <v>Α</v>
          </cell>
          <cell r="E58" t="str">
            <v>ΔΗΜΟΣ</v>
          </cell>
        </row>
        <row r="59">
          <cell r="B59" t="str">
            <v>Ακάκι</v>
          </cell>
          <cell r="C59" t="str">
            <v>Λευκωσία</v>
          </cell>
          <cell r="D59" t="str">
            <v>Β</v>
          </cell>
          <cell r="E59" t="str">
            <v>ΧΩΡΙΟ</v>
          </cell>
        </row>
        <row r="60">
          <cell r="B60" t="str">
            <v>Ακαπνού</v>
          </cell>
          <cell r="C60" t="str">
            <v>Λεμεσός</v>
          </cell>
          <cell r="D60" t="str">
            <v>Γ</v>
          </cell>
          <cell r="E60" t="str">
            <v>ΧΩΡΙΟ</v>
          </cell>
        </row>
        <row r="61">
          <cell r="B61" t="str">
            <v>Ακουρσός</v>
          </cell>
          <cell r="C61" t="str">
            <v>Πάφος</v>
          </cell>
          <cell r="D61" t="str">
            <v>Γ</v>
          </cell>
          <cell r="E61" t="str">
            <v>ΧΩΡΙΟ</v>
          </cell>
        </row>
        <row r="62">
          <cell r="B62" t="str">
            <v>Ακρούντα</v>
          </cell>
          <cell r="C62" t="str">
            <v>Λεμεσός</v>
          </cell>
          <cell r="D62" t="str">
            <v>Γ</v>
          </cell>
          <cell r="E62" t="str">
            <v>ΧΩΡΙΟ</v>
          </cell>
        </row>
        <row r="63">
          <cell r="B63" t="str">
            <v>Ακρωτήρι</v>
          </cell>
          <cell r="C63" t="str">
            <v>Λεμεσός</v>
          </cell>
          <cell r="D63" t="str">
            <v>Β</v>
          </cell>
          <cell r="E63" t="str">
            <v>ΧΩΡΙΟ</v>
          </cell>
        </row>
        <row r="64">
          <cell r="B64" t="str">
            <v>Αλαμινός</v>
          </cell>
          <cell r="C64" t="str">
            <v>Λάρνακα</v>
          </cell>
          <cell r="D64" t="str">
            <v>Γ</v>
          </cell>
          <cell r="E64" t="str">
            <v>ΧΩΡΙΟ</v>
          </cell>
        </row>
        <row r="65">
          <cell r="B65" t="str">
            <v>Αλάμπρα</v>
          </cell>
          <cell r="C65" t="str">
            <v>Λευκωσία</v>
          </cell>
          <cell r="D65" t="str">
            <v>Β</v>
          </cell>
          <cell r="E65" t="str">
            <v>ΧΩΡΙΟ</v>
          </cell>
        </row>
        <row r="66">
          <cell r="B66" t="str">
            <v>Άλασσα</v>
          </cell>
          <cell r="C66" t="str">
            <v>Λεμεσός</v>
          </cell>
          <cell r="D66" t="str">
            <v>Β</v>
          </cell>
          <cell r="E66" t="str">
            <v>ΧΩΡΙΟ</v>
          </cell>
        </row>
        <row r="67">
          <cell r="B67" t="str">
            <v>Αλεθρικό</v>
          </cell>
          <cell r="C67" t="str">
            <v>Λάρνακα</v>
          </cell>
          <cell r="D67" t="str">
            <v>Γ</v>
          </cell>
          <cell r="E67" t="str">
            <v>ΧΩΡΙΟ</v>
          </cell>
        </row>
        <row r="68">
          <cell r="B68" t="str">
            <v>Αλέκτορα</v>
          </cell>
          <cell r="C68" t="str">
            <v>Λεμεσός</v>
          </cell>
          <cell r="D68" t="str">
            <v>Γ</v>
          </cell>
          <cell r="E68" t="str">
            <v>ΧΩΡΙΟ</v>
          </cell>
        </row>
        <row r="69">
          <cell r="B69" t="str">
            <v>Αλεύκα</v>
          </cell>
          <cell r="C69" t="str">
            <v>Λευκωσία</v>
          </cell>
          <cell r="D69" t="str">
            <v>Γ</v>
          </cell>
          <cell r="E69" t="str">
            <v>ΧΩΡΙΟ</v>
          </cell>
        </row>
        <row r="70">
          <cell r="B70" t="str">
            <v>Αληθινού</v>
          </cell>
          <cell r="C70" t="str">
            <v>Λευκωσία</v>
          </cell>
          <cell r="D70" t="str">
            <v>Γ</v>
          </cell>
          <cell r="E70" t="str">
            <v>ΧΩΡΙΟ</v>
          </cell>
        </row>
        <row r="71">
          <cell r="B71" t="str">
            <v>Άλωνα</v>
          </cell>
          <cell r="C71" t="str">
            <v>Λευκωσία</v>
          </cell>
          <cell r="D71" t="str">
            <v>Γ</v>
          </cell>
          <cell r="E71" t="str">
            <v>ΧΩΡΙΟ</v>
          </cell>
        </row>
        <row r="72">
          <cell r="B72" t="str">
            <v>Αμαργέτη</v>
          </cell>
          <cell r="C72" t="str">
            <v>Πάφος</v>
          </cell>
          <cell r="D72" t="str">
            <v>Γ</v>
          </cell>
          <cell r="E72" t="str">
            <v>ΧΩΡΙΟ</v>
          </cell>
        </row>
        <row r="73">
          <cell r="B73" t="str">
            <v>Αμίαντος</v>
          </cell>
          <cell r="C73" t="str">
            <v>Λεμεσός</v>
          </cell>
          <cell r="D73" t="str">
            <v>Γ</v>
          </cell>
          <cell r="E73" t="str">
            <v>ΧΩΡΙΟ</v>
          </cell>
        </row>
        <row r="74">
          <cell r="B74" t="str">
            <v>Ανάγυια</v>
          </cell>
          <cell r="C74" t="str">
            <v>Λευκωσία</v>
          </cell>
          <cell r="D74" t="str">
            <v>Β</v>
          </cell>
          <cell r="E74" t="str">
            <v>ΧΩΡΙΟ</v>
          </cell>
        </row>
        <row r="75">
          <cell r="B75" t="str">
            <v>Αναδιού</v>
          </cell>
          <cell r="C75" t="str">
            <v>Λευκωσία</v>
          </cell>
          <cell r="D75" t="str">
            <v>Γ</v>
          </cell>
          <cell r="E75" t="str">
            <v>ΧΩΡΙΟ</v>
          </cell>
        </row>
        <row r="76">
          <cell r="B76" t="str">
            <v>Αναλυόντας</v>
          </cell>
          <cell r="C76" t="str">
            <v>Λευκωσία</v>
          </cell>
          <cell r="D76" t="str">
            <v>Γ</v>
          </cell>
          <cell r="E76" t="str">
            <v>ΧΩΡΙΟ</v>
          </cell>
        </row>
        <row r="77">
          <cell r="B77" t="str">
            <v>Αναρίτα</v>
          </cell>
          <cell r="C77" t="str">
            <v>Πάφος</v>
          </cell>
          <cell r="D77" t="str">
            <v>Γ</v>
          </cell>
          <cell r="E77" t="str">
            <v>ΧΩΡΙΟ</v>
          </cell>
        </row>
        <row r="78">
          <cell r="B78" t="str">
            <v>Αναφωτία</v>
          </cell>
          <cell r="C78" t="str">
            <v>Λάρνακα</v>
          </cell>
          <cell r="D78" t="str">
            <v>Γ</v>
          </cell>
          <cell r="E78" t="str">
            <v>ΧΩΡΙΟ</v>
          </cell>
        </row>
        <row r="79">
          <cell r="B79" t="str">
            <v>Ανδρολύκου</v>
          </cell>
          <cell r="C79" t="str">
            <v>Πάφος</v>
          </cell>
          <cell r="D79" t="str">
            <v>Γ</v>
          </cell>
          <cell r="E79" t="str">
            <v>ΧΩΡΙΟ</v>
          </cell>
        </row>
        <row r="80">
          <cell r="B80" t="str">
            <v>Ανώγυρα</v>
          </cell>
          <cell r="C80" t="str">
            <v>Λεμεσός</v>
          </cell>
          <cell r="D80" t="str">
            <v>Γ</v>
          </cell>
          <cell r="E80" t="str">
            <v>ΧΩΡΙΟ</v>
          </cell>
        </row>
        <row r="81">
          <cell r="B81" t="str">
            <v>Αξύλου</v>
          </cell>
          <cell r="C81" t="str">
            <v>Πάφος</v>
          </cell>
          <cell r="D81" t="str">
            <v>Γ</v>
          </cell>
          <cell r="E81" t="str">
            <v>ΧΩΡΙΟ</v>
          </cell>
        </row>
        <row r="82">
          <cell r="B82" t="str">
            <v>Απαισιά</v>
          </cell>
          <cell r="C82" t="str">
            <v>Λεμεσός</v>
          </cell>
          <cell r="D82" t="str">
            <v>Β</v>
          </cell>
          <cell r="E82" t="str">
            <v>ΧΩΡΙΟ</v>
          </cell>
        </row>
        <row r="83">
          <cell r="B83" t="str">
            <v>Απλάντα</v>
          </cell>
          <cell r="C83" t="str">
            <v>Λάρνακα</v>
          </cell>
          <cell r="D83" t="str">
            <v>Γ</v>
          </cell>
          <cell r="E83" t="str">
            <v>ΧΩΡΙΟ</v>
          </cell>
        </row>
        <row r="84">
          <cell r="B84" t="str">
            <v>Απλίκι</v>
          </cell>
          <cell r="C84" t="str">
            <v>Λευκωσία</v>
          </cell>
          <cell r="D84" t="str">
            <v>Γ</v>
          </cell>
          <cell r="E84" t="str">
            <v>ΧΩΡΙΟ</v>
          </cell>
        </row>
        <row r="85">
          <cell r="B85" t="str">
            <v>Αραδίππου</v>
          </cell>
          <cell r="C85" t="str">
            <v>Λάρνακα</v>
          </cell>
          <cell r="D85" t="str">
            <v>Α</v>
          </cell>
          <cell r="E85" t="str">
            <v>ΔΗΜΟΣ</v>
          </cell>
        </row>
        <row r="86">
          <cell r="B86" t="str">
            <v>Αρακαπάς</v>
          </cell>
          <cell r="C86" t="str">
            <v>Λεμεσός</v>
          </cell>
          <cell r="D86" t="str">
            <v>Γ</v>
          </cell>
          <cell r="E86" t="str">
            <v>ΧΩΡΙΟ</v>
          </cell>
        </row>
        <row r="87">
          <cell r="B87" t="str">
            <v>Αργάκα</v>
          </cell>
          <cell r="C87" t="str">
            <v>Πάφος</v>
          </cell>
          <cell r="D87" t="str">
            <v>Β</v>
          </cell>
          <cell r="E87" t="str">
            <v>ΧΩΡΙΟ</v>
          </cell>
        </row>
        <row r="88">
          <cell r="B88" t="str">
            <v>Αρεδιού</v>
          </cell>
          <cell r="C88" t="str">
            <v>Λευκωσία</v>
          </cell>
          <cell r="D88" t="str">
            <v>Β</v>
          </cell>
          <cell r="E88" t="str">
            <v>ΧΩΡΙΟ</v>
          </cell>
        </row>
        <row r="89">
          <cell r="B89" t="str">
            <v>Αρμενοχώρι</v>
          </cell>
          <cell r="C89" t="str">
            <v>Λεμεσός</v>
          </cell>
          <cell r="D89" t="str">
            <v>Γ</v>
          </cell>
          <cell r="E89" t="str">
            <v>ΧΩΡΙΟ</v>
          </cell>
        </row>
        <row r="90">
          <cell r="B90" t="str">
            <v>Αρμίνου</v>
          </cell>
          <cell r="C90" t="str">
            <v>Πάφος</v>
          </cell>
          <cell r="D90" t="str">
            <v>Γ</v>
          </cell>
          <cell r="E90" t="str">
            <v>ΧΩΡΙΟ</v>
          </cell>
        </row>
        <row r="91">
          <cell r="B91" t="str">
            <v>Άρμου</v>
          </cell>
          <cell r="C91" t="str">
            <v>Πάφος</v>
          </cell>
          <cell r="D91" t="str">
            <v>Γ</v>
          </cell>
          <cell r="E91" t="str">
            <v>ΧΩΡΙΟ</v>
          </cell>
        </row>
        <row r="92">
          <cell r="B92" t="str">
            <v>Άρσος</v>
          </cell>
          <cell r="C92" t="str">
            <v>Λεμεσός</v>
          </cell>
          <cell r="D92" t="str">
            <v>Γ</v>
          </cell>
          <cell r="E92" t="str">
            <v>ΧΩΡΙΟ</v>
          </cell>
        </row>
        <row r="93">
          <cell r="B93" t="str">
            <v>Ασγάτα</v>
          </cell>
          <cell r="C93" t="str">
            <v>Λεμεσός</v>
          </cell>
          <cell r="D93" t="str">
            <v>Γ</v>
          </cell>
          <cell r="E93" t="str">
            <v>ΧΩΡΙΟ</v>
          </cell>
        </row>
        <row r="94">
          <cell r="B94" t="str">
            <v>Ασκάς</v>
          </cell>
          <cell r="C94" t="str">
            <v>Λευκωσία</v>
          </cell>
          <cell r="D94" t="str">
            <v>Γ</v>
          </cell>
          <cell r="E94" t="str">
            <v>ΧΩΡΙΟ</v>
          </cell>
        </row>
        <row r="95">
          <cell r="B95" t="str">
            <v>Ασπρογιά</v>
          </cell>
          <cell r="C95" t="str">
            <v>Πάφος</v>
          </cell>
          <cell r="D95" t="str">
            <v>Γ</v>
          </cell>
          <cell r="E95" t="str">
            <v>ΧΩΡΙΟ</v>
          </cell>
        </row>
        <row r="96">
          <cell r="B96" t="str">
            <v>Αστρομερίτης</v>
          </cell>
          <cell r="C96" t="str">
            <v>Λευκωσία</v>
          </cell>
          <cell r="D96" t="str">
            <v>Β</v>
          </cell>
          <cell r="E96" t="str">
            <v>ΧΩΡΙΟ</v>
          </cell>
        </row>
        <row r="97">
          <cell r="B97" t="str">
            <v>Ασώματος</v>
          </cell>
          <cell r="C97" t="str">
            <v>Λεμεσός</v>
          </cell>
          <cell r="D97" t="str">
            <v>Β</v>
          </cell>
          <cell r="E97" t="str">
            <v>ΧΩΡΙΟ</v>
          </cell>
        </row>
        <row r="98">
          <cell r="B98" t="str">
            <v>Αυγόρου</v>
          </cell>
          <cell r="C98" t="str">
            <v>Αμμόχωστος</v>
          </cell>
          <cell r="D98" t="str">
            <v>Α</v>
          </cell>
          <cell r="E98" t="str">
            <v>ΧΩΡΙΟ</v>
          </cell>
        </row>
        <row r="99">
          <cell r="B99" t="str">
            <v>Αυδήμου</v>
          </cell>
          <cell r="C99" t="str">
            <v>Λεμεσός</v>
          </cell>
          <cell r="D99" t="str">
            <v>Γ</v>
          </cell>
          <cell r="E99" t="str">
            <v>ΧΩΡΙΟ</v>
          </cell>
        </row>
        <row r="100">
          <cell r="B100" t="str">
            <v>Αχέλεια</v>
          </cell>
          <cell r="C100" t="str">
            <v>Πάφος</v>
          </cell>
          <cell r="D100" t="str">
            <v>Β</v>
          </cell>
          <cell r="E100" t="str">
            <v>ΧΩΡΙΟ</v>
          </cell>
        </row>
        <row r="101">
          <cell r="B101" t="str">
            <v>Άχνα</v>
          </cell>
          <cell r="C101" t="str">
            <v>Αμμόχωστος</v>
          </cell>
          <cell r="D101" t="str">
            <v>Β</v>
          </cell>
          <cell r="E101" t="str">
            <v>ΧΩΡΙΟ</v>
          </cell>
        </row>
        <row r="102">
          <cell r="B102" t="str">
            <v>Αψιού</v>
          </cell>
          <cell r="C102" t="str">
            <v>Λεμεσός</v>
          </cell>
          <cell r="D102" t="str">
            <v>Γ</v>
          </cell>
          <cell r="E102" t="str">
            <v>ΧΩΡΙΟ</v>
          </cell>
        </row>
        <row r="103">
          <cell r="B103" t="str">
            <v>Βαβατσινιά</v>
          </cell>
          <cell r="C103" t="str">
            <v>Λάρνακα</v>
          </cell>
          <cell r="D103" t="str">
            <v>Γ</v>
          </cell>
          <cell r="E103" t="str">
            <v>ΧΩΡΙΟ</v>
          </cell>
        </row>
        <row r="104">
          <cell r="B104" t="str">
            <v>Βάβλα</v>
          </cell>
          <cell r="C104" t="str">
            <v>Λάρνακα</v>
          </cell>
          <cell r="D104" t="str">
            <v>Γ</v>
          </cell>
          <cell r="E104" t="str">
            <v>ΧΩΡΙΟ</v>
          </cell>
        </row>
        <row r="105">
          <cell r="B105" t="str">
            <v>Βαρίσια</v>
          </cell>
          <cell r="C105" t="str">
            <v>Λευκωσία</v>
          </cell>
          <cell r="D105" t="str">
            <v>Γ</v>
          </cell>
          <cell r="E105" t="str">
            <v>ΧΩΡΙΟ</v>
          </cell>
        </row>
        <row r="106">
          <cell r="B106" t="str">
            <v>Βάσα Κελλακίου</v>
          </cell>
          <cell r="C106" t="str">
            <v>Λεμεσός</v>
          </cell>
          <cell r="D106" t="str">
            <v>Γ</v>
          </cell>
          <cell r="E106" t="str">
            <v>ΧΩΡΙΟ</v>
          </cell>
        </row>
        <row r="107">
          <cell r="B107" t="str">
            <v>Βάσα Κοιλανίου</v>
          </cell>
          <cell r="C107" t="str">
            <v>Λεμεσός</v>
          </cell>
          <cell r="D107" t="str">
            <v>Γ</v>
          </cell>
          <cell r="E107" t="str">
            <v>ΧΩΡΙΟ</v>
          </cell>
        </row>
        <row r="108">
          <cell r="B108" t="str">
            <v>Βίκλα</v>
          </cell>
          <cell r="C108" t="str">
            <v>Λεμεσός</v>
          </cell>
          <cell r="D108" t="str">
            <v>Γ</v>
          </cell>
          <cell r="E108" t="str">
            <v>ΧΩΡΙΟ</v>
          </cell>
        </row>
        <row r="109">
          <cell r="B109" t="str">
            <v>Βουνί</v>
          </cell>
          <cell r="C109" t="str">
            <v>Λεμεσός</v>
          </cell>
          <cell r="D109" t="str">
            <v>Γ</v>
          </cell>
          <cell r="E109" t="str">
            <v>ΧΩΡΙΟ</v>
          </cell>
        </row>
        <row r="110">
          <cell r="B110" t="str">
            <v>Βρέτσια</v>
          </cell>
          <cell r="C110" t="str">
            <v>Πάφος</v>
          </cell>
          <cell r="D110" t="str">
            <v>Γ</v>
          </cell>
          <cell r="E110" t="str">
            <v>ΧΩΡΙΟ</v>
          </cell>
        </row>
        <row r="111">
          <cell r="B111" t="str">
            <v>Βροΐσια</v>
          </cell>
          <cell r="C111" t="str">
            <v>Λευκωσία</v>
          </cell>
          <cell r="D111" t="str">
            <v>Γ</v>
          </cell>
          <cell r="E111" t="str">
            <v>ΧΩΡΙΟ</v>
          </cell>
        </row>
        <row r="112">
          <cell r="B112" t="str">
            <v>Βυζακιά</v>
          </cell>
          <cell r="C112" t="str">
            <v>Λευκωσία</v>
          </cell>
          <cell r="D112" t="str">
            <v>Γ</v>
          </cell>
          <cell r="E112" t="str">
            <v>ΧΩΡΙΟ</v>
          </cell>
        </row>
        <row r="113">
          <cell r="B113" t="str">
            <v>Γαλάτα</v>
          </cell>
          <cell r="C113" t="str">
            <v>Λευκωσία</v>
          </cell>
          <cell r="D113" t="str">
            <v>Β</v>
          </cell>
          <cell r="E113" t="str">
            <v>ΧΩΡΙΟ</v>
          </cell>
        </row>
        <row r="114">
          <cell r="B114" t="str">
            <v>Γαλαταριά</v>
          </cell>
          <cell r="C114" t="str">
            <v>Πάφος</v>
          </cell>
          <cell r="D114" t="str">
            <v>Γ</v>
          </cell>
          <cell r="E114" t="str">
            <v>ΧΩΡΙΟ</v>
          </cell>
        </row>
        <row r="115">
          <cell r="B115" t="str">
            <v>Γερακιές</v>
          </cell>
          <cell r="C115" t="str">
            <v>Λευκωσία</v>
          </cell>
          <cell r="D115" t="str">
            <v>Γ</v>
          </cell>
          <cell r="E115" t="str">
            <v>ΧΩΡΙΟ</v>
          </cell>
        </row>
        <row r="116">
          <cell r="B116" t="str">
            <v>Γεράσα</v>
          </cell>
          <cell r="C116" t="str">
            <v>Λεμεσός</v>
          </cell>
          <cell r="D116" t="str">
            <v>Γ</v>
          </cell>
          <cell r="E116" t="str">
            <v>ΧΩΡΙΟ</v>
          </cell>
        </row>
        <row r="117">
          <cell r="B117" t="str">
            <v>Γέρι</v>
          </cell>
          <cell r="C117" t="str">
            <v>Λευκωσία</v>
          </cell>
          <cell r="D117" t="str">
            <v>Α</v>
          </cell>
          <cell r="E117" t="str">
            <v>ΔΗΜΟΣ</v>
          </cell>
        </row>
        <row r="118">
          <cell r="B118" t="str">
            <v>Γερμασόγεια</v>
          </cell>
          <cell r="C118" t="str">
            <v>Λεμεσός</v>
          </cell>
          <cell r="D118" t="str">
            <v>Α</v>
          </cell>
          <cell r="E118" t="str">
            <v>ΔΗΜΟΣ</v>
          </cell>
        </row>
        <row r="119">
          <cell r="B119" t="str">
            <v>Γεροβάσα</v>
          </cell>
          <cell r="C119" t="str">
            <v>Λεμεσός</v>
          </cell>
          <cell r="D119" t="str">
            <v>Γ</v>
          </cell>
          <cell r="E119" t="str">
            <v>ΧΩΡΙΟ</v>
          </cell>
        </row>
        <row r="120">
          <cell r="B120" t="str">
            <v>Γεροσκήπου</v>
          </cell>
          <cell r="C120" t="str">
            <v>Πάφος</v>
          </cell>
          <cell r="D120" t="str">
            <v>Α</v>
          </cell>
          <cell r="E120" t="str">
            <v>ΔΗΜΟΣ</v>
          </cell>
        </row>
        <row r="121">
          <cell r="B121" t="str">
            <v>Γιαλιά</v>
          </cell>
          <cell r="C121" t="str">
            <v>Πάφος</v>
          </cell>
          <cell r="D121" t="str">
            <v>Β</v>
          </cell>
          <cell r="E121" t="str">
            <v>ΧΩΡΙΟ</v>
          </cell>
        </row>
        <row r="122">
          <cell r="B122" t="str">
            <v>Γιόλου</v>
          </cell>
          <cell r="C122" t="str">
            <v>Πάφος</v>
          </cell>
          <cell r="D122" t="str">
            <v>Γ</v>
          </cell>
          <cell r="E122" t="str">
            <v>ΧΩΡΙΟ</v>
          </cell>
        </row>
        <row r="123">
          <cell r="B123" t="str">
            <v>Γουδί</v>
          </cell>
          <cell r="C123" t="str">
            <v>Πάφος</v>
          </cell>
          <cell r="D123" t="str">
            <v>Γ</v>
          </cell>
          <cell r="E123" t="str">
            <v>ΧΩΡΙΟ</v>
          </cell>
        </row>
        <row r="124">
          <cell r="B124" t="str">
            <v>Γούρρι</v>
          </cell>
          <cell r="C124" t="str">
            <v>Λευκωσία</v>
          </cell>
          <cell r="D124" t="str">
            <v>Γ</v>
          </cell>
          <cell r="E124" t="str">
            <v>ΧΩΡΙΟ</v>
          </cell>
        </row>
        <row r="125">
          <cell r="B125" t="str">
            <v>Δάλι</v>
          </cell>
          <cell r="C125" t="str">
            <v>Λευκωσία</v>
          </cell>
          <cell r="D125" t="str">
            <v>Α</v>
          </cell>
          <cell r="E125" t="str">
            <v>ΔΗΜΟΣ</v>
          </cell>
        </row>
        <row r="126">
          <cell r="B126" t="str">
            <v>Δελίκηπος</v>
          </cell>
          <cell r="C126" t="str">
            <v>Λάρνακα</v>
          </cell>
          <cell r="D126" t="str">
            <v>Γ</v>
          </cell>
          <cell r="E126" t="str">
            <v>ΧΩΡΙΟ</v>
          </cell>
        </row>
        <row r="127">
          <cell r="B127" t="str">
            <v>Δένεια</v>
          </cell>
          <cell r="C127" t="str">
            <v>Λευκωσία</v>
          </cell>
          <cell r="D127" t="str">
            <v>Γ</v>
          </cell>
          <cell r="E127" t="str">
            <v>ΧΩΡΙΟ</v>
          </cell>
        </row>
        <row r="128">
          <cell r="B128" t="str">
            <v>Δερύνεια</v>
          </cell>
          <cell r="C128" t="str">
            <v>Αμμόχωστος</v>
          </cell>
          <cell r="D128" t="str">
            <v>Α</v>
          </cell>
          <cell r="E128" t="str">
            <v>ΔΗΜΟΣ</v>
          </cell>
        </row>
        <row r="129">
          <cell r="B129" t="str">
            <v>Διερώνα</v>
          </cell>
          <cell r="C129" t="str">
            <v>Λεμεσός</v>
          </cell>
          <cell r="D129" t="str">
            <v>Γ</v>
          </cell>
          <cell r="E129" t="str">
            <v>ΧΩΡΙΟ</v>
          </cell>
        </row>
        <row r="130">
          <cell r="B130" t="str">
            <v>Δορά</v>
          </cell>
          <cell r="C130" t="str">
            <v>Λεμεσός</v>
          </cell>
          <cell r="D130" t="str">
            <v>Γ</v>
          </cell>
          <cell r="E130" t="str">
            <v>ΧΩΡΙΟ</v>
          </cell>
        </row>
        <row r="131">
          <cell r="B131" t="str">
            <v>Δρομολαξιά-Μενεού</v>
          </cell>
          <cell r="C131" t="str">
            <v>Λάρνακα</v>
          </cell>
          <cell r="D131" t="str">
            <v>Α</v>
          </cell>
          <cell r="E131" t="str">
            <v>ΔΗΜΟΣ</v>
          </cell>
        </row>
        <row r="132">
          <cell r="B132" t="str">
            <v>Δρούσια</v>
          </cell>
          <cell r="C132" t="str">
            <v>Πάφος</v>
          </cell>
          <cell r="D132" t="str">
            <v>Γ</v>
          </cell>
          <cell r="E132" t="str">
            <v>ΧΩΡΙΟ</v>
          </cell>
        </row>
        <row r="133">
          <cell r="B133" t="str">
            <v>Δρύμου</v>
          </cell>
          <cell r="C133" t="str">
            <v>Πάφος</v>
          </cell>
          <cell r="D133" t="str">
            <v>Γ</v>
          </cell>
          <cell r="E133" t="str">
            <v>ΧΩΡΙΟ</v>
          </cell>
        </row>
        <row r="134">
          <cell r="B134" t="str">
            <v>Δρυνιά</v>
          </cell>
          <cell r="C134" t="str">
            <v>Πάφος</v>
          </cell>
          <cell r="D134" t="str">
            <v>Γ</v>
          </cell>
          <cell r="E134" t="str">
            <v>ΧΩΡΙΟ</v>
          </cell>
        </row>
        <row r="135">
          <cell r="B135" t="str">
            <v>Δύμες</v>
          </cell>
          <cell r="C135" t="str">
            <v>Λεμεσός</v>
          </cell>
          <cell r="D135" t="str">
            <v>Γ</v>
          </cell>
          <cell r="E135" t="str">
            <v>ΧΩΡΙΟ</v>
          </cell>
        </row>
        <row r="136">
          <cell r="B136" t="str">
            <v>Δωρός</v>
          </cell>
          <cell r="C136" t="str">
            <v>Λεμεσός</v>
          </cell>
          <cell r="D136" t="str">
            <v>Γ</v>
          </cell>
          <cell r="E136" t="str">
            <v>ΧΩΡΙΟ</v>
          </cell>
        </row>
        <row r="137">
          <cell r="B137" t="str">
            <v>Έγκωμη Λευκωσίας</v>
          </cell>
          <cell r="C137" t="str">
            <v>Λευκωσία</v>
          </cell>
          <cell r="D137" t="str">
            <v>Α</v>
          </cell>
          <cell r="E137" t="str">
            <v>ΔΗΜΟΣ</v>
          </cell>
        </row>
        <row r="138">
          <cell r="B138" t="str">
            <v>Ελεδιώ</v>
          </cell>
          <cell r="C138" t="str">
            <v>Πάφος</v>
          </cell>
          <cell r="D138" t="str">
            <v>Γ</v>
          </cell>
          <cell r="E138" t="str">
            <v>ΧΩΡΙΟ</v>
          </cell>
        </row>
        <row r="139">
          <cell r="B139" t="str">
            <v>Έμπα</v>
          </cell>
          <cell r="C139" t="str">
            <v>Πάφος</v>
          </cell>
          <cell r="D139" t="str">
            <v>Β</v>
          </cell>
          <cell r="E139" t="str">
            <v>ΧΩΡΙΟ</v>
          </cell>
        </row>
        <row r="140">
          <cell r="B140" t="str">
            <v>Επισκοπειό</v>
          </cell>
          <cell r="C140" t="str">
            <v>Λευκωσία</v>
          </cell>
          <cell r="D140" t="str">
            <v>Γ</v>
          </cell>
          <cell r="E140" t="str">
            <v>ΧΩΡΙΟ</v>
          </cell>
        </row>
        <row r="141">
          <cell r="B141" t="str">
            <v>Επισκοπή Λεμεσού</v>
          </cell>
          <cell r="C141" t="str">
            <v>Λεμεσός</v>
          </cell>
          <cell r="D141" t="str">
            <v>Β</v>
          </cell>
          <cell r="E141" t="str">
            <v>ΧΩΡΙΟ</v>
          </cell>
        </row>
        <row r="142">
          <cell r="B142" t="str">
            <v>Επισκοπή Πάφου</v>
          </cell>
          <cell r="C142" t="str">
            <v>Πάφος</v>
          </cell>
          <cell r="D142" t="str">
            <v>Γ</v>
          </cell>
          <cell r="E142" t="str">
            <v>ΧΩΡΙΟ</v>
          </cell>
        </row>
        <row r="143">
          <cell r="B143" t="str">
            <v>Εργάτες</v>
          </cell>
          <cell r="C143" t="str">
            <v>Λευκωσία</v>
          </cell>
          <cell r="D143" t="str">
            <v>Β</v>
          </cell>
          <cell r="E143" t="str">
            <v>ΧΩΡΙΟ</v>
          </cell>
        </row>
        <row r="144">
          <cell r="B144" t="str">
            <v>Ερήμη</v>
          </cell>
          <cell r="C144" t="str">
            <v>Λεμεσός</v>
          </cell>
          <cell r="D144" t="str">
            <v>Β</v>
          </cell>
          <cell r="E144" t="str">
            <v>ΧΩΡΙΟ</v>
          </cell>
        </row>
        <row r="145">
          <cell r="B145" t="str">
            <v>Ευρέτου</v>
          </cell>
          <cell r="C145" t="str">
            <v>Πάφος</v>
          </cell>
          <cell r="D145" t="str">
            <v>Γ</v>
          </cell>
          <cell r="E145" t="str">
            <v>ΧΩΡΙΟ</v>
          </cell>
        </row>
        <row r="146">
          <cell r="B146" t="str">
            <v>Ευρύχου</v>
          </cell>
          <cell r="C146" t="str">
            <v>Λευκωσία</v>
          </cell>
          <cell r="D146" t="str">
            <v>Γ</v>
          </cell>
          <cell r="E146" t="str">
            <v>ΧΩΡΙΟ</v>
          </cell>
        </row>
        <row r="147">
          <cell r="B147" t="str">
            <v>Εφταγώνια</v>
          </cell>
          <cell r="C147" t="str">
            <v>Λεμεσός</v>
          </cell>
          <cell r="D147" t="str">
            <v>Γ</v>
          </cell>
          <cell r="E147" t="str">
            <v>ΧΩΡΙΟ</v>
          </cell>
        </row>
        <row r="148">
          <cell r="B148" t="str">
            <v>Ζαχαριά</v>
          </cell>
          <cell r="C148" t="str">
            <v>Πάφος</v>
          </cell>
          <cell r="D148" t="str">
            <v>Γ</v>
          </cell>
          <cell r="E148" t="str">
            <v>ΧΩΡΙΟ</v>
          </cell>
        </row>
        <row r="149">
          <cell r="B149" t="str">
            <v>Ζύγι</v>
          </cell>
          <cell r="C149" t="str">
            <v>Λάρνακα</v>
          </cell>
          <cell r="D149" t="str">
            <v>Β</v>
          </cell>
          <cell r="E149" t="str">
            <v>ΧΩΡΙΟ</v>
          </cell>
        </row>
        <row r="150">
          <cell r="B150" t="str">
            <v>Ζωοπηγή</v>
          </cell>
          <cell r="C150" t="str">
            <v>Λεμεσός</v>
          </cell>
          <cell r="D150" t="str">
            <v>Γ</v>
          </cell>
          <cell r="E150" t="str">
            <v>ΧΩΡΙΟ</v>
          </cell>
        </row>
        <row r="151">
          <cell r="B151" t="str">
            <v>Θελέτρα</v>
          </cell>
          <cell r="C151" t="str">
            <v>Πάφος</v>
          </cell>
          <cell r="D151" t="str">
            <v>Γ</v>
          </cell>
          <cell r="E151" t="str">
            <v>ΧΩΡΙΟ</v>
          </cell>
        </row>
        <row r="152">
          <cell r="B152" t="str">
            <v>Ίνια</v>
          </cell>
          <cell r="C152" t="str">
            <v>Πάφος</v>
          </cell>
          <cell r="D152" t="str">
            <v>Γ</v>
          </cell>
          <cell r="E152" t="str">
            <v>ΧΩΡΙΟ</v>
          </cell>
        </row>
        <row r="153">
          <cell r="B153" t="str">
            <v>Ιστιντζιόν</v>
          </cell>
          <cell r="C153" t="str">
            <v>Πάφος</v>
          </cell>
          <cell r="D153" t="str">
            <v>Γ</v>
          </cell>
          <cell r="E153" t="str">
            <v>ΧΩΡΙΟ</v>
          </cell>
        </row>
        <row r="154">
          <cell r="B154" t="str">
            <v>Κάθηκας</v>
          </cell>
          <cell r="C154" t="str">
            <v>Πάφος</v>
          </cell>
          <cell r="D154" t="str">
            <v>Γ</v>
          </cell>
          <cell r="E154" t="str">
            <v>ΧΩΡΙΟ</v>
          </cell>
        </row>
        <row r="155">
          <cell r="B155" t="str">
            <v>Κακοπετριά</v>
          </cell>
          <cell r="C155" t="str">
            <v>Λευκωσία</v>
          </cell>
          <cell r="D155" t="str">
            <v>Β</v>
          </cell>
          <cell r="E155" t="str">
            <v>ΧΩΡΙΟ</v>
          </cell>
        </row>
        <row r="156">
          <cell r="B156" t="str">
            <v>Καλαβασός</v>
          </cell>
          <cell r="C156" t="str">
            <v>Λάρνακα</v>
          </cell>
          <cell r="D156" t="str">
            <v>Β</v>
          </cell>
          <cell r="E156" t="str">
            <v>ΧΩΡΙΟ</v>
          </cell>
        </row>
        <row r="157">
          <cell r="B157" t="str">
            <v>Καλλέπια</v>
          </cell>
          <cell r="C157" t="str">
            <v>Πάφος</v>
          </cell>
          <cell r="D157" t="str">
            <v>Γ</v>
          </cell>
          <cell r="E157" t="str">
            <v>ΧΩΡΙΟ</v>
          </cell>
        </row>
        <row r="158">
          <cell r="B158" t="str">
            <v>Καλλιάνα</v>
          </cell>
          <cell r="C158" t="str">
            <v>Λευκωσία</v>
          </cell>
          <cell r="D158" t="str">
            <v>Γ</v>
          </cell>
          <cell r="E158" t="str">
            <v>ΧΩΡΙΟ</v>
          </cell>
        </row>
        <row r="159">
          <cell r="B159" t="str">
            <v>Καλό Χωριό - Λεμεσός</v>
          </cell>
          <cell r="C159" t="str">
            <v>Λεμεσός</v>
          </cell>
          <cell r="D159" t="str">
            <v>Γ</v>
          </cell>
          <cell r="E159" t="str">
            <v>ΧΩΡΙΟ</v>
          </cell>
        </row>
        <row r="160">
          <cell r="B160" t="str">
            <v>Καλό Χωριό Καπούτη</v>
          </cell>
          <cell r="C160" t="str">
            <v>Λευκωσία</v>
          </cell>
          <cell r="D160" t="str">
            <v>Γ</v>
          </cell>
          <cell r="E160" t="str">
            <v>ΧΩΡΙΟ</v>
          </cell>
        </row>
        <row r="161">
          <cell r="B161" t="str">
            <v>Καλό Χωριό Λάρνακας</v>
          </cell>
          <cell r="C161" t="str">
            <v>Λάρνακα</v>
          </cell>
          <cell r="D161" t="str">
            <v>Β</v>
          </cell>
          <cell r="E161" t="str">
            <v>ΧΩΡΙΟ</v>
          </cell>
        </row>
        <row r="162">
          <cell r="B162" t="str">
            <v>Καλό Χωριό Ορεινής</v>
          </cell>
          <cell r="C162" t="str">
            <v>Λευκωσία</v>
          </cell>
          <cell r="D162" t="str">
            <v>Β</v>
          </cell>
          <cell r="E162" t="str">
            <v>ΧΩΡΙΟ</v>
          </cell>
        </row>
        <row r="163">
          <cell r="B163" t="str">
            <v>Καλό Χωριό Σολέας</v>
          </cell>
          <cell r="C163" t="str">
            <v>Λευκωσία</v>
          </cell>
          <cell r="D163" t="str">
            <v>Γ</v>
          </cell>
          <cell r="E163" t="str">
            <v>ΧΩΡΙΟ</v>
          </cell>
        </row>
        <row r="164">
          <cell r="B164" t="str">
            <v>Καλοπαναγιώτης</v>
          </cell>
          <cell r="C164" t="str">
            <v>Λευκωσία</v>
          </cell>
          <cell r="D164" t="str">
            <v>Γ</v>
          </cell>
          <cell r="E164" t="str">
            <v>ΧΩΡΙΟ</v>
          </cell>
        </row>
        <row r="165">
          <cell r="B165" t="str">
            <v>Καμινάρια</v>
          </cell>
          <cell r="C165" t="str">
            <v>Λεμεσός</v>
          </cell>
          <cell r="D165" t="str">
            <v>Γ</v>
          </cell>
          <cell r="E165" t="str">
            <v>ΧΩΡΙΟ</v>
          </cell>
        </row>
        <row r="166">
          <cell r="B166" t="str">
            <v>Καμπί</v>
          </cell>
          <cell r="C166" t="str">
            <v>Λευκωσία</v>
          </cell>
          <cell r="D166" t="str">
            <v>Γ</v>
          </cell>
          <cell r="E166" t="str">
            <v>ΧΩΡΙΟ</v>
          </cell>
        </row>
        <row r="167">
          <cell r="B167" t="str">
            <v>Καμπιά</v>
          </cell>
          <cell r="C167" t="str">
            <v>Λευκωσία</v>
          </cell>
          <cell r="D167" t="str">
            <v>Γ</v>
          </cell>
          <cell r="E167" t="str">
            <v>ΧΩΡΙΟ</v>
          </cell>
        </row>
        <row r="168">
          <cell r="B168" t="str">
            <v>Κάμπος</v>
          </cell>
          <cell r="C168" t="str">
            <v>Λευκωσία</v>
          </cell>
          <cell r="D168" t="str">
            <v>Γ</v>
          </cell>
          <cell r="E168" t="str">
            <v>ΧΩΡΙΟ</v>
          </cell>
        </row>
        <row r="169">
          <cell r="B169" t="str">
            <v>Καννάβια</v>
          </cell>
          <cell r="C169" t="str">
            <v>Λευκωσία</v>
          </cell>
          <cell r="D169" t="str">
            <v>Γ</v>
          </cell>
          <cell r="E169" t="str">
            <v>ΧΩΡΙΟ</v>
          </cell>
        </row>
        <row r="170">
          <cell r="B170" t="str">
            <v>Κανναβιού</v>
          </cell>
          <cell r="C170" t="str">
            <v>Πάφος</v>
          </cell>
          <cell r="D170" t="str">
            <v>Γ</v>
          </cell>
          <cell r="E170" t="str">
            <v>ΧΩΡΙΟ</v>
          </cell>
        </row>
        <row r="171">
          <cell r="B171" t="str">
            <v>Καντού</v>
          </cell>
          <cell r="C171" t="str">
            <v>Λεμεσός</v>
          </cell>
          <cell r="D171" t="str">
            <v>Γ</v>
          </cell>
          <cell r="E171" t="str">
            <v>ΧΩΡΙΟ</v>
          </cell>
        </row>
        <row r="172">
          <cell r="B172" t="str">
            <v>Καπέδες</v>
          </cell>
          <cell r="C172" t="str">
            <v>Λευκωσία</v>
          </cell>
          <cell r="D172" t="str">
            <v>Γ</v>
          </cell>
          <cell r="E172" t="str">
            <v>ΧΩΡΙΟ</v>
          </cell>
        </row>
        <row r="173">
          <cell r="B173" t="str">
            <v>Καπηλειό</v>
          </cell>
          <cell r="C173" t="str">
            <v>Λεμεσός</v>
          </cell>
          <cell r="D173" t="str">
            <v>Γ</v>
          </cell>
          <cell r="E173" t="str">
            <v>ΧΩΡΙΟ</v>
          </cell>
        </row>
        <row r="174">
          <cell r="B174" t="str">
            <v>Καραμούλληδες</v>
          </cell>
          <cell r="C174" t="str">
            <v>Πάφος</v>
          </cell>
          <cell r="D174" t="str">
            <v>Γ</v>
          </cell>
          <cell r="E174" t="str">
            <v>ΧΩΡΙΟ</v>
          </cell>
        </row>
        <row r="175">
          <cell r="B175" t="str">
            <v>Καταλυόντας</v>
          </cell>
          <cell r="C175" t="str">
            <v>Λευκωσία</v>
          </cell>
          <cell r="D175" t="str">
            <v>Γ</v>
          </cell>
          <cell r="E175" t="str">
            <v>ΧΩΡΙΟ</v>
          </cell>
        </row>
        <row r="176">
          <cell r="B176" t="str">
            <v>Κατύδατα</v>
          </cell>
          <cell r="C176" t="str">
            <v>Λευκωσία</v>
          </cell>
          <cell r="D176" t="str">
            <v>Γ</v>
          </cell>
          <cell r="E176" t="str">
            <v>ΧΩΡΙΟ</v>
          </cell>
        </row>
        <row r="177">
          <cell r="B177" t="str">
            <v>Κάτω Ακουρδάλια</v>
          </cell>
          <cell r="C177" t="str">
            <v>Πάφος</v>
          </cell>
          <cell r="D177" t="str">
            <v>Γ</v>
          </cell>
          <cell r="E177" t="str">
            <v>ΧΩΡΙΟ</v>
          </cell>
        </row>
        <row r="178">
          <cell r="B178" t="str">
            <v>Κάτω Αρόδες</v>
          </cell>
          <cell r="C178" t="str">
            <v>Πάφος</v>
          </cell>
          <cell r="D178" t="str">
            <v>Γ</v>
          </cell>
          <cell r="E178" t="str">
            <v>ΧΩΡΙΟ</v>
          </cell>
        </row>
        <row r="179">
          <cell r="B179" t="str">
            <v>Κάτω Δευτερά</v>
          </cell>
          <cell r="C179" t="str">
            <v>Λευκωσία</v>
          </cell>
          <cell r="D179" t="str">
            <v>Α</v>
          </cell>
          <cell r="E179" t="str">
            <v>ΧΩΡΙΟ</v>
          </cell>
        </row>
        <row r="180">
          <cell r="B180" t="str">
            <v>Κάτω Δρυς</v>
          </cell>
          <cell r="C180" t="str">
            <v>Λάρνακα</v>
          </cell>
          <cell r="D180" t="str">
            <v>Γ</v>
          </cell>
          <cell r="E180" t="str">
            <v>ΧΩΡΙΟ</v>
          </cell>
        </row>
        <row r="181">
          <cell r="B181" t="str">
            <v>Κάτω Κουτραφάς</v>
          </cell>
          <cell r="C181" t="str">
            <v>Λευκωσία</v>
          </cell>
          <cell r="D181" t="str">
            <v>Γ</v>
          </cell>
          <cell r="E181" t="str">
            <v>ΧΩΡΙΟ</v>
          </cell>
        </row>
        <row r="182">
          <cell r="B182" t="str">
            <v>Κάτω Κυβίδες</v>
          </cell>
          <cell r="C182" t="str">
            <v>Λεμεσός</v>
          </cell>
          <cell r="D182" t="str">
            <v>Γ</v>
          </cell>
          <cell r="E182" t="str">
            <v>ΧΩΡΙΟ</v>
          </cell>
        </row>
        <row r="183">
          <cell r="B183" t="str">
            <v>Κάτω Λεύκαρα</v>
          </cell>
          <cell r="C183" t="str">
            <v>Λάρνακα</v>
          </cell>
          <cell r="D183" t="str">
            <v>Γ</v>
          </cell>
          <cell r="E183" t="str">
            <v>ΧΩΡΙΟ</v>
          </cell>
        </row>
        <row r="184">
          <cell r="B184" t="str">
            <v>Κάτω Μονή</v>
          </cell>
          <cell r="C184" t="str">
            <v>Λευκωσία</v>
          </cell>
          <cell r="D184" t="str">
            <v>Γ</v>
          </cell>
          <cell r="E184" t="str">
            <v>ΧΩΡΙΟ</v>
          </cell>
        </row>
        <row r="185">
          <cell r="B185" t="str">
            <v>Κάτω Μύλος</v>
          </cell>
          <cell r="C185" t="str">
            <v>Λεμεσός</v>
          </cell>
          <cell r="D185" t="str">
            <v>Γ</v>
          </cell>
          <cell r="E185" t="str">
            <v>ΧΩΡΙΟ</v>
          </cell>
        </row>
        <row r="186">
          <cell r="B186" t="str">
            <v>Κάτω Πλάτρες</v>
          </cell>
          <cell r="C186" t="str">
            <v>Λεμεσός</v>
          </cell>
          <cell r="D186" t="str">
            <v>Γ</v>
          </cell>
          <cell r="E186" t="str">
            <v>ΧΩΡΙΟ</v>
          </cell>
        </row>
        <row r="187">
          <cell r="B187" t="str">
            <v>Κάτω Πολεμίδια</v>
          </cell>
          <cell r="C187" t="str">
            <v>Λεμεσός</v>
          </cell>
          <cell r="D187" t="str">
            <v>Α</v>
          </cell>
          <cell r="E187" t="str">
            <v>ΔΗΜΟΣ</v>
          </cell>
        </row>
        <row r="188">
          <cell r="B188" t="str">
            <v>Κάτω Πύργος</v>
          </cell>
          <cell r="C188" t="str">
            <v>Λευκωσία</v>
          </cell>
          <cell r="D188" t="str">
            <v>Γ</v>
          </cell>
          <cell r="E188" t="str">
            <v>ΧΩΡΙΟ</v>
          </cell>
        </row>
        <row r="189">
          <cell r="B189" t="str">
            <v>Κέδαρες</v>
          </cell>
          <cell r="C189" t="str">
            <v>Πάφος</v>
          </cell>
          <cell r="D189" t="str">
            <v>Γ</v>
          </cell>
          <cell r="E189" t="str">
            <v>ΧΩΡΙΟ</v>
          </cell>
        </row>
        <row r="190">
          <cell r="B190" t="str">
            <v>Κελλάκι</v>
          </cell>
          <cell r="C190" t="str">
            <v>Λεμεσός</v>
          </cell>
          <cell r="D190" t="str">
            <v>Γ</v>
          </cell>
          <cell r="E190" t="str">
            <v>ΧΩΡΙΟ</v>
          </cell>
        </row>
        <row r="191">
          <cell r="B191" t="str">
            <v>Κελλιά</v>
          </cell>
          <cell r="C191" t="str">
            <v>Λάρνακα</v>
          </cell>
          <cell r="D191" t="str">
            <v>Γ</v>
          </cell>
          <cell r="E191" t="str">
            <v>ΧΩΡΙΟ</v>
          </cell>
        </row>
        <row r="192">
          <cell r="B192" t="str">
            <v>Κελοκέδαρα</v>
          </cell>
          <cell r="C192" t="str">
            <v>Πάφος</v>
          </cell>
          <cell r="D192" t="str">
            <v>Γ</v>
          </cell>
          <cell r="E192" t="str">
            <v>ΧΩΡΙΟ</v>
          </cell>
        </row>
        <row r="193">
          <cell r="B193" t="str">
            <v>Κιβισίλι</v>
          </cell>
          <cell r="C193" t="str">
            <v>Λάρνακα</v>
          </cell>
          <cell r="D193" t="str">
            <v>Γ</v>
          </cell>
          <cell r="E193" t="str">
            <v>ΧΩΡΙΟ</v>
          </cell>
        </row>
        <row r="194">
          <cell r="B194" t="str">
            <v>Κιδάσι</v>
          </cell>
          <cell r="C194" t="str">
            <v>Πάφος</v>
          </cell>
          <cell r="D194" t="str">
            <v>Γ</v>
          </cell>
          <cell r="E194" t="str">
            <v>ΧΩΡΙΟ</v>
          </cell>
        </row>
        <row r="195">
          <cell r="B195" t="str">
            <v>Κινούσα</v>
          </cell>
          <cell r="C195" t="str">
            <v>Πάφος</v>
          </cell>
          <cell r="D195" t="str">
            <v>Γ</v>
          </cell>
          <cell r="E195" t="str">
            <v>ΧΩΡΙΟ</v>
          </cell>
        </row>
        <row r="196">
          <cell r="B196" t="str">
            <v>Κισσόνεργα</v>
          </cell>
          <cell r="C196" t="str">
            <v>Πάφος</v>
          </cell>
          <cell r="D196" t="str">
            <v>Α</v>
          </cell>
          <cell r="E196" t="str">
            <v>ΧΩΡΙΟ</v>
          </cell>
        </row>
        <row r="197">
          <cell r="B197" t="str">
            <v>Κισσούσα</v>
          </cell>
          <cell r="C197" t="str">
            <v>Λεμεσός</v>
          </cell>
          <cell r="D197" t="str">
            <v>Γ</v>
          </cell>
          <cell r="E197" t="str">
            <v>ΧΩΡΙΟ</v>
          </cell>
        </row>
        <row r="198">
          <cell r="B198" t="str">
            <v>Κίτι</v>
          </cell>
          <cell r="C198" t="str">
            <v>Λάρνακα</v>
          </cell>
          <cell r="D198" t="str">
            <v>Β</v>
          </cell>
          <cell r="E198" t="str">
            <v>ΧΩΡΙΟ</v>
          </cell>
        </row>
        <row r="199">
          <cell r="B199" t="str">
            <v>Κλαυδιά</v>
          </cell>
          <cell r="C199" t="str">
            <v>Λάρνακα</v>
          </cell>
          <cell r="D199" t="str">
            <v>Γ</v>
          </cell>
          <cell r="E199" t="str">
            <v>ΧΩΡΙΟ</v>
          </cell>
        </row>
        <row r="200">
          <cell r="B200" t="str">
            <v>Κλήρου</v>
          </cell>
          <cell r="C200" t="str">
            <v>Λευκωσία</v>
          </cell>
          <cell r="D200" t="str">
            <v>Β</v>
          </cell>
          <cell r="E200" t="str">
            <v>ΧΩΡΙΟ</v>
          </cell>
        </row>
        <row r="201">
          <cell r="B201" t="str">
            <v>Κλωνάρι</v>
          </cell>
          <cell r="C201" t="str">
            <v>Λεμεσός</v>
          </cell>
          <cell r="D201" t="str">
            <v>Γ</v>
          </cell>
          <cell r="E201" t="str">
            <v>ΧΩΡΙΟ</v>
          </cell>
        </row>
        <row r="202">
          <cell r="B202" t="str">
            <v>Κοιλάνι</v>
          </cell>
          <cell r="C202" t="str">
            <v>Λεμεσός</v>
          </cell>
          <cell r="D202" t="str">
            <v>Γ</v>
          </cell>
          <cell r="E202" t="str">
            <v>ΧΩΡΙΟ</v>
          </cell>
        </row>
        <row r="203">
          <cell r="B203" t="str">
            <v>Κοίλη</v>
          </cell>
          <cell r="C203" t="str">
            <v>Πάφος</v>
          </cell>
          <cell r="D203" t="str">
            <v>Β</v>
          </cell>
          <cell r="E203" t="str">
            <v>ΧΩΡΙΟ</v>
          </cell>
        </row>
        <row r="204">
          <cell r="B204" t="str">
            <v>Κοιλίνια</v>
          </cell>
          <cell r="C204" t="str">
            <v>Πάφος</v>
          </cell>
          <cell r="D204" t="str">
            <v>Γ</v>
          </cell>
          <cell r="E204" t="str">
            <v>ΧΩΡΙΟ</v>
          </cell>
        </row>
        <row r="205">
          <cell r="B205" t="str">
            <v>Κοκκινοτριμιθιά</v>
          </cell>
          <cell r="C205" t="str">
            <v>Λευκωσία</v>
          </cell>
          <cell r="D205" t="str">
            <v>Α</v>
          </cell>
          <cell r="E205" t="str">
            <v>ΧΩΡΙΟ</v>
          </cell>
        </row>
        <row r="206">
          <cell r="B206" t="str">
            <v>Κολόσσι</v>
          </cell>
          <cell r="C206" t="str">
            <v>Λεμεσός</v>
          </cell>
          <cell r="D206" t="str">
            <v>Β</v>
          </cell>
          <cell r="E206" t="str">
            <v>ΧΩΡΙΟ</v>
          </cell>
        </row>
        <row r="207">
          <cell r="B207" t="str">
            <v>Κονιά</v>
          </cell>
          <cell r="C207" t="str">
            <v>Πάφος</v>
          </cell>
          <cell r="D207" t="str">
            <v>Γ</v>
          </cell>
          <cell r="E207" t="str">
            <v>ΧΩΡΙΟ</v>
          </cell>
        </row>
        <row r="208">
          <cell r="B208" t="str">
            <v>Κοράκου</v>
          </cell>
          <cell r="C208" t="str">
            <v>Λευκωσία</v>
          </cell>
          <cell r="D208" t="str">
            <v>Γ</v>
          </cell>
          <cell r="E208" t="str">
            <v>ΧΩΡΙΟ</v>
          </cell>
        </row>
        <row r="209">
          <cell r="B209" t="str">
            <v>Κόρνος</v>
          </cell>
          <cell r="C209" t="str">
            <v>Λάρνακα</v>
          </cell>
          <cell r="D209" t="str">
            <v>Β</v>
          </cell>
          <cell r="E209" t="str">
            <v>ΧΩΡΙΟ</v>
          </cell>
        </row>
        <row r="210">
          <cell r="B210" t="str">
            <v>Κορφή</v>
          </cell>
          <cell r="C210" t="str">
            <v>Λεμεσός</v>
          </cell>
          <cell r="D210" t="str">
            <v>Γ</v>
          </cell>
          <cell r="E210" t="str">
            <v>ΧΩΡΙΟ</v>
          </cell>
        </row>
        <row r="211">
          <cell r="B211" t="str">
            <v>Κόσιη</v>
          </cell>
          <cell r="C211" t="str">
            <v>Λάρνακα</v>
          </cell>
          <cell r="D211" t="str">
            <v>Γ</v>
          </cell>
          <cell r="E211" t="str">
            <v>ΧΩΡΙΟ</v>
          </cell>
        </row>
        <row r="212">
          <cell r="B212" t="str">
            <v>Κοτσιάτης</v>
          </cell>
          <cell r="C212" t="str">
            <v>Λευκωσία</v>
          </cell>
          <cell r="D212" t="str">
            <v>Γ</v>
          </cell>
          <cell r="E212" t="str">
            <v>ΧΩΡΙΟ</v>
          </cell>
        </row>
        <row r="213">
          <cell r="B213" t="str">
            <v>Κουκά</v>
          </cell>
          <cell r="C213" t="str">
            <v>Λεμεσός</v>
          </cell>
          <cell r="D213" t="str">
            <v>Γ</v>
          </cell>
          <cell r="E213" t="str">
            <v>ΧΩΡΙΟ</v>
          </cell>
        </row>
        <row r="214">
          <cell r="B214" t="str">
            <v>Κούκλια</v>
          </cell>
          <cell r="C214" t="str">
            <v>Πάφος</v>
          </cell>
          <cell r="D214" t="str">
            <v>Β</v>
          </cell>
          <cell r="E214" t="str">
            <v>ΧΩΡΙΟ</v>
          </cell>
        </row>
        <row r="215">
          <cell r="B215" t="str">
            <v>Κούρτακα</v>
          </cell>
          <cell r="C215" t="str">
            <v>Πάφος</v>
          </cell>
          <cell r="D215" t="str">
            <v>Γ</v>
          </cell>
          <cell r="E215" t="str">
            <v>ΧΩΡΙΟ</v>
          </cell>
        </row>
        <row r="216">
          <cell r="B216" t="str">
            <v>Κοφίνου</v>
          </cell>
          <cell r="C216" t="str">
            <v>Λάρνακα</v>
          </cell>
          <cell r="D216" t="str">
            <v>Γ</v>
          </cell>
          <cell r="E216" t="str">
            <v>ΧΩΡΙΟ</v>
          </cell>
        </row>
        <row r="217">
          <cell r="B217" t="str">
            <v>Κρήτου</v>
          </cell>
          <cell r="C217" t="str">
            <v>Πάφος</v>
          </cell>
          <cell r="D217" t="str">
            <v>Γ</v>
          </cell>
          <cell r="E217" t="str">
            <v>ΧΩΡΙΟ</v>
          </cell>
        </row>
        <row r="218">
          <cell r="B218" t="str">
            <v>Κρήτου Μαρόττου</v>
          </cell>
          <cell r="C218" t="str">
            <v>Πάφος</v>
          </cell>
          <cell r="D218" t="str">
            <v>Γ</v>
          </cell>
          <cell r="E218" t="str">
            <v>ΧΩΡΙΟ</v>
          </cell>
        </row>
        <row r="219">
          <cell r="B219" t="str">
            <v>Κυπερούντα</v>
          </cell>
          <cell r="C219" t="str">
            <v>Λεμεσός</v>
          </cell>
          <cell r="D219" t="str">
            <v>Β</v>
          </cell>
          <cell r="E219" t="str">
            <v>ΧΩΡΙΟ</v>
          </cell>
        </row>
        <row r="220">
          <cell r="B220" t="str">
            <v>Λάγια</v>
          </cell>
          <cell r="C220" t="str">
            <v>Λάρνακα</v>
          </cell>
          <cell r="D220" t="str">
            <v>Γ</v>
          </cell>
          <cell r="E220" t="str">
            <v>ΧΩΡΙΟ</v>
          </cell>
        </row>
        <row r="221">
          <cell r="B221" t="str">
            <v>Λαγουδερά</v>
          </cell>
          <cell r="C221" t="str">
            <v>Λευκωσία</v>
          </cell>
          <cell r="D221" t="str">
            <v>Γ</v>
          </cell>
          <cell r="E221" t="str">
            <v>ΧΩΡΙΟ</v>
          </cell>
        </row>
        <row r="222">
          <cell r="B222" t="str">
            <v>Λαζανιά</v>
          </cell>
          <cell r="C222" t="str">
            <v>Λευκωσία</v>
          </cell>
          <cell r="D222" t="str">
            <v>Γ</v>
          </cell>
          <cell r="E222" t="str">
            <v>ΧΩΡΙΟ</v>
          </cell>
        </row>
        <row r="223">
          <cell r="B223" t="str">
            <v>Λακατάμια</v>
          </cell>
          <cell r="C223" t="str">
            <v>Λευκωσία</v>
          </cell>
          <cell r="D223" t="str">
            <v>Α</v>
          </cell>
          <cell r="E223" t="str">
            <v>ΔΗΜΟΣ</v>
          </cell>
        </row>
        <row r="224">
          <cell r="B224" t="str">
            <v>Λάνια</v>
          </cell>
          <cell r="C224" t="str">
            <v>Λεμεσός</v>
          </cell>
          <cell r="D224" t="str">
            <v>Γ</v>
          </cell>
          <cell r="E224" t="str">
            <v>ΧΩΡΙΟ</v>
          </cell>
        </row>
        <row r="225">
          <cell r="B225" t="str">
            <v>Λαπηθιού</v>
          </cell>
          <cell r="C225" t="str">
            <v>Πάφος</v>
          </cell>
          <cell r="D225" t="str">
            <v>Γ</v>
          </cell>
          <cell r="E225" t="str">
            <v>ΧΩΡΙΟ</v>
          </cell>
        </row>
        <row r="226">
          <cell r="B226" t="str">
            <v>ΛΑΡΝΑΚΑ</v>
          </cell>
          <cell r="C226" t="str">
            <v>Λάρνακα</v>
          </cell>
          <cell r="D226" t="str">
            <v>Α</v>
          </cell>
          <cell r="E226" t="str">
            <v>ΔΗΜΟΣ</v>
          </cell>
        </row>
        <row r="227">
          <cell r="B227" t="str">
            <v>Λάσα</v>
          </cell>
          <cell r="C227" t="str">
            <v>Πάφος</v>
          </cell>
          <cell r="D227" t="str">
            <v>Γ</v>
          </cell>
          <cell r="E227" t="str">
            <v>ΧΩΡΙΟ</v>
          </cell>
        </row>
        <row r="228">
          <cell r="B228" t="str">
            <v>Λατσιά</v>
          </cell>
          <cell r="C228" t="str">
            <v>Λευκωσία</v>
          </cell>
          <cell r="D228" t="str">
            <v>Α</v>
          </cell>
          <cell r="E228" t="str">
            <v>ΔΗΜΟΣ</v>
          </cell>
        </row>
        <row r="229">
          <cell r="B229" t="str">
            <v>Λειβάδι</v>
          </cell>
          <cell r="C229" t="str">
            <v>Πάφος</v>
          </cell>
          <cell r="D229" t="str">
            <v>Γ</v>
          </cell>
          <cell r="E229" t="str">
            <v>ΧΩΡΙΟ</v>
          </cell>
        </row>
        <row r="230">
          <cell r="B230" t="str">
            <v>ΛΕΜΕΣΟΣ</v>
          </cell>
          <cell r="C230" t="str">
            <v>Λεμεσός</v>
          </cell>
          <cell r="D230" t="str">
            <v>Α</v>
          </cell>
          <cell r="E230" t="str">
            <v>ΔΗΜΟΣ</v>
          </cell>
        </row>
        <row r="231">
          <cell r="B231" t="str">
            <v>Λέμπα</v>
          </cell>
          <cell r="C231" t="str">
            <v>Πάφος</v>
          </cell>
          <cell r="D231" t="str">
            <v>Β</v>
          </cell>
          <cell r="E231" t="str">
            <v>ΧΩΡΙΟ</v>
          </cell>
        </row>
        <row r="232">
          <cell r="B232" t="str">
            <v>Λεμύθου</v>
          </cell>
          <cell r="C232" t="str">
            <v>Λεμεσός</v>
          </cell>
          <cell r="D232" t="str">
            <v>Γ</v>
          </cell>
          <cell r="E232" t="str">
            <v>ΧΩΡΙΟ</v>
          </cell>
        </row>
        <row r="233">
          <cell r="B233" t="str">
            <v>Λεμώνα</v>
          </cell>
          <cell r="C233" t="str">
            <v>Πάφος</v>
          </cell>
          <cell r="D233" t="str">
            <v>Γ</v>
          </cell>
          <cell r="E233" t="str">
            <v>ΧΩΡΙΟ</v>
          </cell>
        </row>
        <row r="234">
          <cell r="B234" t="str">
            <v>Λετύμπου</v>
          </cell>
          <cell r="C234" t="str">
            <v>Πάφος</v>
          </cell>
          <cell r="D234" t="str">
            <v>Γ</v>
          </cell>
          <cell r="E234" t="str">
            <v>ΧΩΡΙΟ</v>
          </cell>
        </row>
        <row r="235">
          <cell r="B235" t="str">
            <v>ΛΕΥΚΩΣΙΑ</v>
          </cell>
          <cell r="C235" t="str">
            <v>Λευκωσία</v>
          </cell>
          <cell r="D235" t="str">
            <v>Α</v>
          </cell>
          <cell r="E235" t="str">
            <v>ΔΗΜΟΣ</v>
          </cell>
        </row>
        <row r="236">
          <cell r="B236" t="str">
            <v>Λιβάδια</v>
          </cell>
          <cell r="C236" t="str">
            <v>Λάρνακα</v>
          </cell>
          <cell r="D236" t="str">
            <v>Α</v>
          </cell>
          <cell r="E236" t="str">
            <v>ΔΗΜΟΣ</v>
          </cell>
        </row>
        <row r="237">
          <cell r="B237" t="str">
            <v>Λιβάδια Λευκωσίας</v>
          </cell>
          <cell r="C237" t="str">
            <v>Λευκωσία</v>
          </cell>
          <cell r="D237" t="str">
            <v>Γ</v>
          </cell>
          <cell r="E237" t="str">
            <v>ΧΩΡΙΟ</v>
          </cell>
        </row>
        <row r="238">
          <cell r="B238" t="str">
            <v>Λιμνάτης</v>
          </cell>
          <cell r="C238" t="str">
            <v>Λεμεσός</v>
          </cell>
          <cell r="D238" t="str">
            <v>Γ</v>
          </cell>
          <cell r="E238" t="str">
            <v>ΧΩΡΙΟ</v>
          </cell>
        </row>
        <row r="239">
          <cell r="B239" t="str">
            <v>Λινού</v>
          </cell>
          <cell r="C239" t="str">
            <v>Λευκωσία</v>
          </cell>
          <cell r="D239" t="str">
            <v>Γ</v>
          </cell>
          <cell r="E239" t="str">
            <v>ΧΩΡΙΟ</v>
          </cell>
        </row>
        <row r="240">
          <cell r="B240" t="str">
            <v>Λιοπέτρι</v>
          </cell>
          <cell r="C240" t="str">
            <v>Αμμόχωστος</v>
          </cell>
          <cell r="D240" t="str">
            <v>Α</v>
          </cell>
          <cell r="E240" t="str">
            <v>ΔΗΜΟΣ</v>
          </cell>
        </row>
        <row r="241">
          <cell r="B241" t="str">
            <v>Λουβαράς</v>
          </cell>
          <cell r="C241" t="str">
            <v>Λεμεσός</v>
          </cell>
          <cell r="D241" t="str">
            <v>Γ</v>
          </cell>
          <cell r="E241" t="str">
            <v>ΧΩΡΙΟ</v>
          </cell>
        </row>
        <row r="242">
          <cell r="B242" t="str">
            <v>Λουκρούνου</v>
          </cell>
          <cell r="C242" t="str">
            <v>Πάφος</v>
          </cell>
          <cell r="D242" t="str">
            <v>Γ</v>
          </cell>
          <cell r="E242" t="str">
            <v>ΧΩΡΙΟ</v>
          </cell>
        </row>
        <row r="243">
          <cell r="B243" t="str">
            <v>Λόφου</v>
          </cell>
          <cell r="C243" t="str">
            <v>Λεμεσός</v>
          </cell>
          <cell r="D243" t="str">
            <v>Β</v>
          </cell>
          <cell r="E243" t="str">
            <v>ΧΩΡΙΟ</v>
          </cell>
        </row>
        <row r="244">
          <cell r="B244" t="str">
            <v>Λυθροδόντας</v>
          </cell>
          <cell r="C244" t="str">
            <v>Λευκωσία</v>
          </cell>
          <cell r="D244" t="str">
            <v>Β</v>
          </cell>
          <cell r="E244" t="str">
            <v>ΧΩΡΙΟ</v>
          </cell>
        </row>
        <row r="245">
          <cell r="B245" t="str">
            <v>Λύμπια</v>
          </cell>
          <cell r="C245" t="str">
            <v>Λευκωσία</v>
          </cell>
          <cell r="D245" t="str">
            <v>Β</v>
          </cell>
          <cell r="E245" t="str">
            <v>ΧΩΡΙΟ</v>
          </cell>
        </row>
        <row r="246">
          <cell r="B246" t="str">
            <v>Λυσός</v>
          </cell>
          <cell r="C246" t="str">
            <v>Πάφος</v>
          </cell>
          <cell r="D246" t="str">
            <v>Γ</v>
          </cell>
          <cell r="E246" t="str">
            <v>ΧΩΡΙΟ</v>
          </cell>
        </row>
        <row r="247">
          <cell r="B247" t="str">
            <v>Μαζωτός</v>
          </cell>
          <cell r="C247" t="str">
            <v>Λάρνακα</v>
          </cell>
          <cell r="D247" t="str">
            <v>Β</v>
          </cell>
          <cell r="E247" t="str">
            <v>ΧΩΡΙΟ</v>
          </cell>
        </row>
        <row r="248">
          <cell r="B248" t="str">
            <v>Μαθηκολώνη</v>
          </cell>
          <cell r="C248" t="str">
            <v>Λεμεσός</v>
          </cell>
          <cell r="D248" t="str">
            <v>Γ</v>
          </cell>
          <cell r="E248" t="str">
            <v>ΧΩΡΙΟ</v>
          </cell>
        </row>
        <row r="249">
          <cell r="B249" t="str">
            <v>Μαθιάτης</v>
          </cell>
          <cell r="C249" t="str">
            <v>Λευκωσία</v>
          </cell>
          <cell r="D249" t="str">
            <v>Γ</v>
          </cell>
          <cell r="E249" t="str">
            <v>ΧΩΡΙΟ</v>
          </cell>
        </row>
        <row r="250">
          <cell r="B250" t="str">
            <v>Μακούντα</v>
          </cell>
          <cell r="C250" t="str">
            <v>Πάφος</v>
          </cell>
          <cell r="D250" t="str">
            <v>Γ</v>
          </cell>
          <cell r="E250" t="str">
            <v>ΧΩΡΙΟ</v>
          </cell>
        </row>
        <row r="251">
          <cell r="B251" t="str">
            <v>Μαλλιά</v>
          </cell>
          <cell r="C251" t="str">
            <v>Λεμεσός</v>
          </cell>
          <cell r="D251" t="str">
            <v>Γ</v>
          </cell>
          <cell r="E251" t="str">
            <v>ΧΩΡΙΟ</v>
          </cell>
        </row>
        <row r="252">
          <cell r="B252" t="str">
            <v>Μαλούντα</v>
          </cell>
          <cell r="C252" t="str">
            <v>Λευκωσία</v>
          </cell>
          <cell r="D252" t="str">
            <v>Β</v>
          </cell>
          <cell r="E252" t="str">
            <v>ΧΩΡΙΟ</v>
          </cell>
        </row>
        <row r="253">
          <cell r="B253" t="str">
            <v>Μάμμαρι</v>
          </cell>
          <cell r="C253" t="str">
            <v>Λευκωσία</v>
          </cell>
          <cell r="D253" t="str">
            <v>Β</v>
          </cell>
          <cell r="E253" t="str">
            <v>ΧΩΡΙΟ</v>
          </cell>
        </row>
        <row r="254">
          <cell r="B254" t="str">
            <v>Μαμούνταλι</v>
          </cell>
          <cell r="C254" t="str">
            <v>Πάφος</v>
          </cell>
          <cell r="D254" t="str">
            <v>Γ</v>
          </cell>
          <cell r="E254" t="str">
            <v>ΧΩΡΙΟ</v>
          </cell>
        </row>
        <row r="255">
          <cell r="B255" t="str">
            <v>Μαμώνια</v>
          </cell>
          <cell r="C255" t="str">
            <v>Πάφος</v>
          </cell>
          <cell r="D255" t="str">
            <v>Γ</v>
          </cell>
          <cell r="E255" t="str">
            <v>ΧΩΡΙΟ</v>
          </cell>
        </row>
        <row r="256">
          <cell r="B256" t="str">
            <v>Μανδριά Λεμεσού</v>
          </cell>
          <cell r="C256" t="str">
            <v>Λεμεσός</v>
          </cell>
          <cell r="D256" t="str">
            <v>Γ</v>
          </cell>
          <cell r="E256" t="str">
            <v>ΧΩΡΙΟ</v>
          </cell>
        </row>
        <row r="257">
          <cell r="B257" t="str">
            <v>Μαντριά</v>
          </cell>
          <cell r="C257" t="str">
            <v>Πάφος</v>
          </cell>
          <cell r="D257" t="str">
            <v>Γ</v>
          </cell>
          <cell r="E257" t="str">
            <v>ΧΩΡΙΟ</v>
          </cell>
        </row>
        <row r="258">
          <cell r="B258" t="str">
            <v>Μαραθούντα</v>
          </cell>
          <cell r="C258" t="str">
            <v>Πάφος</v>
          </cell>
          <cell r="D258" t="str">
            <v>Γ</v>
          </cell>
          <cell r="E258" t="str">
            <v>ΧΩΡΙΟ</v>
          </cell>
        </row>
        <row r="259">
          <cell r="B259" t="str">
            <v>Μαρί</v>
          </cell>
          <cell r="C259" t="str">
            <v>Λάρνακα</v>
          </cell>
          <cell r="D259" t="str">
            <v>Γ</v>
          </cell>
          <cell r="E259" t="str">
            <v>ΧΩΡΙΟ</v>
          </cell>
        </row>
        <row r="260">
          <cell r="B260" t="str">
            <v>Μαρκί</v>
          </cell>
          <cell r="C260" t="str">
            <v>Λευκωσία</v>
          </cell>
          <cell r="D260" t="str">
            <v>Γ</v>
          </cell>
          <cell r="E260" t="str">
            <v>ΧΩΡΙΟ</v>
          </cell>
        </row>
        <row r="261">
          <cell r="B261" t="str">
            <v>Μάρωνας</v>
          </cell>
          <cell r="C261" t="str">
            <v>Πάφος</v>
          </cell>
          <cell r="D261" t="str">
            <v>Γ</v>
          </cell>
          <cell r="E261" t="str">
            <v>ΧΩΡΙΟ</v>
          </cell>
        </row>
        <row r="262">
          <cell r="B262" t="str">
            <v>Μαρώνι</v>
          </cell>
          <cell r="C262" t="str">
            <v>Λάρνακα</v>
          </cell>
          <cell r="D262" t="str">
            <v>Γ</v>
          </cell>
          <cell r="E262" t="str">
            <v>ΧΩΡΙΟ</v>
          </cell>
        </row>
        <row r="263">
          <cell r="B263" t="str">
            <v>Μελάδια</v>
          </cell>
          <cell r="C263" t="str">
            <v>Πάφος</v>
          </cell>
          <cell r="D263" t="str">
            <v>Γ</v>
          </cell>
          <cell r="E263" t="str">
            <v>ΧΩΡΙΟ</v>
          </cell>
        </row>
        <row r="264">
          <cell r="B264" t="str">
            <v>Μελάνδρα</v>
          </cell>
          <cell r="C264" t="str">
            <v>Πάφος</v>
          </cell>
          <cell r="D264" t="str">
            <v>Γ</v>
          </cell>
          <cell r="E264" t="str">
            <v>ΧΩΡΙΟ</v>
          </cell>
        </row>
        <row r="265">
          <cell r="B265" t="str">
            <v>Μελίνη</v>
          </cell>
          <cell r="C265" t="str">
            <v>Λάρνακα</v>
          </cell>
          <cell r="D265" t="str">
            <v>Γ</v>
          </cell>
          <cell r="E265" t="str">
            <v>ΧΩΡΙΟ</v>
          </cell>
        </row>
        <row r="266">
          <cell r="B266" t="str">
            <v>Μενόγια</v>
          </cell>
          <cell r="C266" t="str">
            <v>Λάρνακα</v>
          </cell>
          <cell r="D266" t="str">
            <v>Γ</v>
          </cell>
          <cell r="E266" t="str">
            <v>ΧΩΡΙΟ</v>
          </cell>
        </row>
        <row r="267">
          <cell r="B267" t="str">
            <v>Μένοικο</v>
          </cell>
          <cell r="C267" t="str">
            <v>Λευκωσία</v>
          </cell>
          <cell r="D267" t="str">
            <v>Β</v>
          </cell>
          <cell r="E267" t="str">
            <v>ΧΩΡΙΟ</v>
          </cell>
        </row>
        <row r="268">
          <cell r="B268" t="str">
            <v>Μέσα Γειτονιά</v>
          </cell>
          <cell r="C268" t="str">
            <v>Λεμεσός</v>
          </cell>
          <cell r="D268" t="str">
            <v>Α</v>
          </cell>
          <cell r="E268" t="str">
            <v>ΔΗΜΟΣ</v>
          </cell>
        </row>
        <row r="269">
          <cell r="B269" t="str">
            <v>Μέσα Χωριό</v>
          </cell>
          <cell r="C269" t="str">
            <v>Πάφος</v>
          </cell>
          <cell r="D269" t="str">
            <v>Β</v>
          </cell>
          <cell r="E269" t="str">
            <v>ΧΩΡΙΟ</v>
          </cell>
        </row>
        <row r="270">
          <cell r="B270" t="str">
            <v>Μέσανα</v>
          </cell>
          <cell r="C270" t="str">
            <v>Πάφος</v>
          </cell>
          <cell r="D270" t="str">
            <v>Γ</v>
          </cell>
          <cell r="E270" t="str">
            <v>ΧΩΡΙΟ</v>
          </cell>
        </row>
        <row r="271">
          <cell r="B271" t="str">
            <v>Μεσόγη</v>
          </cell>
          <cell r="C271" t="str">
            <v>Πάφος</v>
          </cell>
          <cell r="D271" t="str">
            <v>Β</v>
          </cell>
          <cell r="E271" t="str">
            <v>ΧΩΡΙΟ</v>
          </cell>
        </row>
        <row r="272">
          <cell r="B272" t="str">
            <v>Μηλιά</v>
          </cell>
          <cell r="C272" t="str">
            <v>Πάφος</v>
          </cell>
          <cell r="D272" t="str">
            <v>Γ</v>
          </cell>
          <cell r="E272" t="str">
            <v>ΧΩΡΙΟ</v>
          </cell>
        </row>
        <row r="273">
          <cell r="B273" t="str">
            <v>Μηλικούρι</v>
          </cell>
          <cell r="C273" t="str">
            <v>Λευκωσία</v>
          </cell>
          <cell r="D273" t="str">
            <v>Γ</v>
          </cell>
          <cell r="E273" t="str">
            <v>ΧΩΡΙΟ</v>
          </cell>
        </row>
        <row r="274">
          <cell r="B274" t="str">
            <v>Μηλιού</v>
          </cell>
          <cell r="C274" t="str">
            <v>Πάφος</v>
          </cell>
          <cell r="D274" t="str">
            <v>Γ</v>
          </cell>
          <cell r="E274" t="str">
            <v>ΧΩΡΙΟ</v>
          </cell>
        </row>
        <row r="275">
          <cell r="B275" t="str">
            <v>Μιτσερό</v>
          </cell>
          <cell r="C275" t="str">
            <v>Λευκωσία</v>
          </cell>
          <cell r="D275" t="str">
            <v>Γ</v>
          </cell>
          <cell r="E275" t="str">
            <v>ΧΩΡΙΟ</v>
          </cell>
        </row>
        <row r="276">
          <cell r="B276" t="str">
            <v>Μονάγρι</v>
          </cell>
          <cell r="C276" t="str">
            <v>Λεμεσός</v>
          </cell>
          <cell r="D276" t="str">
            <v>Γ</v>
          </cell>
          <cell r="E276" t="str">
            <v>ΧΩΡΙΟ</v>
          </cell>
        </row>
        <row r="277">
          <cell r="B277" t="str">
            <v>Μοναγρούλλι (εντός ορίων- νότια αυτοκινητόδρομου Λ/σιας)</v>
          </cell>
          <cell r="C277" t="str">
            <v>Λεμεσός</v>
          </cell>
          <cell r="D277" t="str">
            <v>Α</v>
          </cell>
          <cell r="E277" t="str">
            <v>ΧΩΡΙΟ</v>
          </cell>
        </row>
        <row r="278">
          <cell r="B278" t="str">
            <v>Μοναγρούλλι (εντός του χωριού)</v>
          </cell>
          <cell r="C278" t="str">
            <v>Λεμεσός</v>
          </cell>
          <cell r="D278" t="str">
            <v>Β</v>
          </cell>
          <cell r="E278" t="str">
            <v>ΧΩΡΙΟ</v>
          </cell>
        </row>
        <row r="279">
          <cell r="B279" t="str">
            <v>Μονή (εντός ορίων- νότια αυτοκινητόδρομου Λ/σιας)</v>
          </cell>
          <cell r="C279" t="str">
            <v>Λεμεσός</v>
          </cell>
          <cell r="D279" t="str">
            <v>Α</v>
          </cell>
          <cell r="E279" t="str">
            <v>ΧΩΡΙΟ</v>
          </cell>
        </row>
        <row r="280">
          <cell r="B280" t="str">
            <v>Μονή (εντός του χωριού)</v>
          </cell>
          <cell r="C280" t="str">
            <v>Λεμεσός</v>
          </cell>
          <cell r="D280" t="str">
            <v>Β</v>
          </cell>
          <cell r="E280" t="str">
            <v>ΧΩΡΙΟ</v>
          </cell>
        </row>
        <row r="281">
          <cell r="B281" t="str">
            <v>Μονιάτης</v>
          </cell>
          <cell r="C281" t="str">
            <v>Λεμεσός</v>
          </cell>
          <cell r="D281" t="str">
            <v>Γ</v>
          </cell>
          <cell r="E281" t="str">
            <v>ΧΩΡΙΟ</v>
          </cell>
        </row>
        <row r="282">
          <cell r="B282" t="str">
            <v>Μοσφιλωτή</v>
          </cell>
          <cell r="C282" t="str">
            <v>Λάρνακα</v>
          </cell>
          <cell r="D282" t="str">
            <v>Β</v>
          </cell>
          <cell r="E282" t="str">
            <v>ΧΩΡΙΟ</v>
          </cell>
        </row>
        <row r="283">
          <cell r="B283" t="str">
            <v>Μούσερε</v>
          </cell>
          <cell r="C283" t="str">
            <v>Πάφος</v>
          </cell>
          <cell r="D283" t="str">
            <v>Γ</v>
          </cell>
          <cell r="E283" t="str">
            <v>ΧΩΡΙΟ</v>
          </cell>
        </row>
        <row r="284">
          <cell r="B284" t="str">
            <v>Μουτουλλάς</v>
          </cell>
          <cell r="C284" t="str">
            <v>Λευκωσία</v>
          </cell>
          <cell r="D284" t="str">
            <v>Γ</v>
          </cell>
          <cell r="E284" t="str">
            <v>ΧΩΡΙΟ</v>
          </cell>
        </row>
        <row r="285">
          <cell r="B285" t="str">
            <v>Μουτταγιάκα</v>
          </cell>
          <cell r="C285" t="str">
            <v>Λεμεσός</v>
          </cell>
          <cell r="D285" t="str">
            <v>Α</v>
          </cell>
          <cell r="E285" t="str">
            <v>ΧΩΡΙΟ</v>
          </cell>
        </row>
        <row r="286">
          <cell r="B286" t="str">
            <v>Νατά</v>
          </cell>
          <cell r="C286" t="str">
            <v>Πάφος</v>
          </cell>
          <cell r="D286" t="str">
            <v>Γ</v>
          </cell>
          <cell r="E286" t="str">
            <v>ΧΩΡΙΟ</v>
          </cell>
        </row>
        <row r="287">
          <cell r="B287" t="str">
            <v>Νέα Δήμματα</v>
          </cell>
          <cell r="C287" t="str">
            <v>Πάφος</v>
          </cell>
          <cell r="D287" t="str">
            <v>Γ</v>
          </cell>
          <cell r="E287" t="str">
            <v>ΧΩΡΙΟ</v>
          </cell>
        </row>
        <row r="288">
          <cell r="B288" t="str">
            <v>Νέο Χωριό</v>
          </cell>
          <cell r="C288" t="str">
            <v>Πάφος</v>
          </cell>
          <cell r="D288" t="str">
            <v>Β</v>
          </cell>
          <cell r="E288" t="str">
            <v>ΧΩΡΙΟ</v>
          </cell>
        </row>
        <row r="289">
          <cell r="B289" t="str">
            <v>Νήσου</v>
          </cell>
          <cell r="C289" t="str">
            <v>Λευκωσία</v>
          </cell>
          <cell r="D289" t="str">
            <v>Β</v>
          </cell>
          <cell r="E289" t="str">
            <v>ΧΩΡΙΟ</v>
          </cell>
        </row>
        <row r="290">
          <cell r="B290" t="str">
            <v>Νικητάρι</v>
          </cell>
          <cell r="C290" t="str">
            <v>Λευκωσία</v>
          </cell>
          <cell r="D290" t="str">
            <v>Γ</v>
          </cell>
          <cell r="E290" t="str">
            <v>ΧΩΡΙΟ</v>
          </cell>
        </row>
        <row r="291">
          <cell r="B291" t="str">
            <v>Νικόκλεια</v>
          </cell>
          <cell r="C291" t="str">
            <v>Πάφος</v>
          </cell>
          <cell r="D291" t="str">
            <v>Γ</v>
          </cell>
          <cell r="E291" t="str">
            <v>ΧΩΡΙΟ</v>
          </cell>
        </row>
        <row r="292">
          <cell r="B292" t="str">
            <v>Ξυλιάτος</v>
          </cell>
          <cell r="C292" t="str">
            <v>Λευκωσία</v>
          </cell>
          <cell r="D292" t="str">
            <v>Γ</v>
          </cell>
          <cell r="E292" t="str">
            <v>ΧΩΡΙΟ</v>
          </cell>
        </row>
        <row r="293">
          <cell r="B293" t="str">
            <v>Ξυλοτύμπου</v>
          </cell>
          <cell r="C293" t="str">
            <v>Λάρνακα</v>
          </cell>
          <cell r="D293" t="str">
            <v>Β</v>
          </cell>
          <cell r="E293" t="str">
            <v>ΧΩΡΙΟ</v>
          </cell>
        </row>
        <row r="294">
          <cell r="B294" t="str">
            <v>Ξυλοφάγου</v>
          </cell>
          <cell r="C294" t="str">
            <v>Λάρνακα</v>
          </cell>
          <cell r="D294" t="str">
            <v>Β</v>
          </cell>
          <cell r="E294" t="str">
            <v>ΧΩΡΙΟ</v>
          </cell>
        </row>
        <row r="295">
          <cell r="B295" t="str">
            <v>Οδού</v>
          </cell>
          <cell r="C295" t="str">
            <v>Λάρνακα</v>
          </cell>
          <cell r="D295" t="str">
            <v>Γ</v>
          </cell>
          <cell r="E295" t="str">
            <v>ΧΩΡΙΟ</v>
          </cell>
        </row>
        <row r="296">
          <cell r="B296" t="str">
            <v>Οίκος</v>
          </cell>
          <cell r="C296" t="str">
            <v>Λευκωσία</v>
          </cell>
          <cell r="D296" t="str">
            <v>Γ</v>
          </cell>
          <cell r="E296" t="str">
            <v>ΧΩΡΙΟ</v>
          </cell>
        </row>
        <row r="297">
          <cell r="B297" t="str">
            <v>Όμοδος</v>
          </cell>
          <cell r="C297" t="str">
            <v>Λεμεσός</v>
          </cell>
          <cell r="D297" t="str">
            <v>Γ</v>
          </cell>
          <cell r="E297" t="str">
            <v>ΧΩΡΙΟ</v>
          </cell>
        </row>
        <row r="298">
          <cell r="B298" t="str">
            <v>Ορά</v>
          </cell>
          <cell r="C298" t="str">
            <v>Λάρνακα</v>
          </cell>
          <cell r="D298" t="str">
            <v>Γ</v>
          </cell>
          <cell r="E298" t="str">
            <v>ΧΩΡΙΟ</v>
          </cell>
        </row>
        <row r="299">
          <cell r="B299" t="str">
            <v>Ορμήδεια</v>
          </cell>
          <cell r="C299" t="str">
            <v>Λάρνακα</v>
          </cell>
          <cell r="D299" t="str">
            <v>Β</v>
          </cell>
          <cell r="E299" t="str">
            <v>ΧΩΡΙΟ</v>
          </cell>
        </row>
        <row r="300">
          <cell r="B300" t="str">
            <v>Ορόκλινη</v>
          </cell>
          <cell r="C300" t="str">
            <v>Λάρνακα</v>
          </cell>
          <cell r="D300" t="str">
            <v>Α</v>
          </cell>
          <cell r="E300" t="str">
            <v>ΧΩΡΙΟ</v>
          </cell>
        </row>
        <row r="301">
          <cell r="B301" t="str">
            <v>Ορούντα</v>
          </cell>
          <cell r="C301" t="str">
            <v>Λευκωσία</v>
          </cell>
          <cell r="D301" t="str">
            <v>Β</v>
          </cell>
          <cell r="E301" t="str">
            <v>ΧΩΡΙΟ</v>
          </cell>
        </row>
        <row r="302">
          <cell r="B302" t="str">
            <v>Παλαιομέτοχο</v>
          </cell>
          <cell r="C302" t="str">
            <v>Λευκωσία</v>
          </cell>
          <cell r="D302" t="str">
            <v>Α</v>
          </cell>
          <cell r="E302" t="str">
            <v>ΧΩΡΙΟ</v>
          </cell>
        </row>
        <row r="303">
          <cell r="B303" t="str">
            <v>Παλαιόμυλος</v>
          </cell>
          <cell r="C303" t="str">
            <v>Λεμεσός</v>
          </cell>
          <cell r="D303" t="str">
            <v>Γ</v>
          </cell>
          <cell r="E303" t="str">
            <v>ΧΩΡΙΟ</v>
          </cell>
        </row>
        <row r="304">
          <cell r="B304" t="str">
            <v>Παλαιοχώρι</v>
          </cell>
          <cell r="C304" t="str">
            <v>Λευκωσία</v>
          </cell>
          <cell r="D304" t="str">
            <v>Γ</v>
          </cell>
          <cell r="E304" t="str">
            <v>ΧΩΡΙΟ</v>
          </cell>
        </row>
        <row r="305">
          <cell r="B305" t="str">
            <v>Παλαιχώρι</v>
          </cell>
          <cell r="C305" t="str">
            <v>Λευκωσία</v>
          </cell>
          <cell r="D305" t="str">
            <v>Γ</v>
          </cell>
          <cell r="E305" t="str">
            <v>ΧΩΡΙΟ</v>
          </cell>
        </row>
        <row r="306">
          <cell r="B306" t="str">
            <v>Παλώδια</v>
          </cell>
          <cell r="C306" t="str">
            <v>Λεμεσός</v>
          </cell>
          <cell r="D306" t="str">
            <v>Β</v>
          </cell>
          <cell r="E306" t="str">
            <v>ΧΩΡΙΟ</v>
          </cell>
        </row>
        <row r="307">
          <cell r="B307" t="str">
            <v>Πάνω Ακουρδάλια</v>
          </cell>
          <cell r="C307" t="str">
            <v>Πάφος</v>
          </cell>
          <cell r="D307" t="str">
            <v>Γ</v>
          </cell>
          <cell r="E307" t="str">
            <v>ΧΩΡΙΟ</v>
          </cell>
        </row>
        <row r="308">
          <cell r="B308" t="str">
            <v>Πάνω Αρόδες</v>
          </cell>
          <cell r="C308" t="str">
            <v>Πάφος</v>
          </cell>
          <cell r="D308" t="str">
            <v>Γ</v>
          </cell>
          <cell r="E308" t="str">
            <v>ΧΩΡΙΟ</v>
          </cell>
        </row>
        <row r="309">
          <cell r="B309" t="str">
            <v>Πάνω Αρχιμανδρίτα</v>
          </cell>
          <cell r="C309" t="str">
            <v>Πάφος</v>
          </cell>
          <cell r="D309" t="str">
            <v>Γ</v>
          </cell>
          <cell r="E309" t="str">
            <v>ΧΩΡΙΟ</v>
          </cell>
        </row>
        <row r="310">
          <cell r="B310" t="str">
            <v>Πάνω Δευτερά</v>
          </cell>
          <cell r="C310" t="str">
            <v>Λευκωσία</v>
          </cell>
          <cell r="D310" t="str">
            <v>Α</v>
          </cell>
          <cell r="E310" t="str">
            <v>ΧΩΡΙΟ</v>
          </cell>
        </row>
        <row r="311">
          <cell r="B311" t="str">
            <v>Πάνω Κουτραφάς</v>
          </cell>
          <cell r="C311" t="str">
            <v>Λευκωσία</v>
          </cell>
          <cell r="D311" t="str">
            <v>Γ</v>
          </cell>
          <cell r="E311" t="str">
            <v>ΧΩΡΙΟ</v>
          </cell>
        </row>
        <row r="312">
          <cell r="B312" t="str">
            <v>Πάνω Κυβίδες</v>
          </cell>
          <cell r="C312" t="str">
            <v>Λεμεσός</v>
          </cell>
          <cell r="D312" t="str">
            <v>Γ</v>
          </cell>
          <cell r="E312" t="str">
            <v>ΧΩΡΙΟ</v>
          </cell>
        </row>
        <row r="313">
          <cell r="B313" t="str">
            <v>Πάνω Λεύκαρα</v>
          </cell>
          <cell r="C313" t="str">
            <v>Λάρνακα</v>
          </cell>
          <cell r="D313" t="str">
            <v>Α</v>
          </cell>
          <cell r="E313" t="str">
            <v>ΔΗΜΟΣ</v>
          </cell>
        </row>
        <row r="314">
          <cell r="B314" t="str">
            <v>Πάνω Παναγιά</v>
          </cell>
          <cell r="C314" t="str">
            <v>Πάφος</v>
          </cell>
          <cell r="D314" t="str">
            <v>Γ</v>
          </cell>
          <cell r="E314" t="str">
            <v>ΧΩΡΙΟ</v>
          </cell>
        </row>
        <row r="315">
          <cell r="B315" t="str">
            <v>Πάνω Πλάτρες</v>
          </cell>
          <cell r="C315" t="str">
            <v>Λεμεσός</v>
          </cell>
          <cell r="D315" t="str">
            <v>Β</v>
          </cell>
          <cell r="E315" t="str">
            <v>ΧΩΡΙΟ</v>
          </cell>
        </row>
        <row r="316">
          <cell r="B316" t="str">
            <v>Πάνω Πολεμίδια</v>
          </cell>
          <cell r="C316" t="str">
            <v>Λεμεσός</v>
          </cell>
          <cell r="D316" t="str">
            <v>Β</v>
          </cell>
          <cell r="E316" t="str">
            <v>ΧΩΡΙΟ</v>
          </cell>
        </row>
        <row r="317">
          <cell r="B317" t="str">
            <v>Πάνω Πύργος</v>
          </cell>
          <cell r="C317" t="str">
            <v>Λευκωσία</v>
          </cell>
          <cell r="D317" t="str">
            <v>Γ</v>
          </cell>
          <cell r="E317" t="str">
            <v>ΧΩΡΙΟ</v>
          </cell>
        </row>
        <row r="318">
          <cell r="B318" t="str">
            <v>Παραλίμνι</v>
          </cell>
          <cell r="C318" t="str">
            <v>Αμμόχωστος</v>
          </cell>
          <cell r="D318" t="str">
            <v>Α</v>
          </cell>
          <cell r="E318" t="str">
            <v>ΔΗΜΟΣ</v>
          </cell>
        </row>
        <row r="319">
          <cell r="B319" t="str">
            <v>Παραμάλι</v>
          </cell>
          <cell r="C319" t="str">
            <v>Λεμεσός</v>
          </cell>
          <cell r="D319" t="str">
            <v>Γ</v>
          </cell>
          <cell r="E319" t="str">
            <v>ΧΩΡΙΟ</v>
          </cell>
        </row>
        <row r="320">
          <cell r="B320" t="str">
            <v>Παραμύθα</v>
          </cell>
          <cell r="C320" t="str">
            <v>Λεμεσός</v>
          </cell>
          <cell r="D320" t="str">
            <v>Γ</v>
          </cell>
          <cell r="E320" t="str">
            <v>ΧΩΡΙΟ</v>
          </cell>
        </row>
        <row r="321">
          <cell r="B321" t="str">
            <v>Παρεκκλησιά (εντός ορίων- νότια αυτοκινητόδρομου Λ/σιας)</v>
          </cell>
          <cell r="C321" t="str">
            <v>Λεμεσός</v>
          </cell>
          <cell r="D321" t="str">
            <v>Α</v>
          </cell>
          <cell r="E321" t="str">
            <v>ΧΩΡΙΟ</v>
          </cell>
        </row>
        <row r="322">
          <cell r="B322" t="str">
            <v>Παρεκκλησιά (εντός του χωριού)</v>
          </cell>
          <cell r="C322" t="str">
            <v>Λεμεσός</v>
          </cell>
          <cell r="D322" t="str">
            <v>Β</v>
          </cell>
          <cell r="E322" t="str">
            <v>ΧΩΡΙΟ</v>
          </cell>
        </row>
        <row r="323">
          <cell r="B323" t="str">
            <v>ΠΑΦΟΣ</v>
          </cell>
          <cell r="C323" t="str">
            <v>Πάφος</v>
          </cell>
          <cell r="D323" t="str">
            <v>Α</v>
          </cell>
          <cell r="E323" t="str">
            <v>ΔΗΜΟΣ</v>
          </cell>
        </row>
        <row r="324">
          <cell r="B324" t="str">
            <v>Πάχνα</v>
          </cell>
          <cell r="C324" t="str">
            <v>Λεμεσός</v>
          </cell>
          <cell r="D324" t="str">
            <v>Γ</v>
          </cell>
          <cell r="E324" t="str">
            <v>ΧΩΡΙΟ</v>
          </cell>
        </row>
        <row r="325">
          <cell r="B325" t="str">
            <v>Παχύαμμος</v>
          </cell>
          <cell r="C325" t="str">
            <v>Λευκωσία</v>
          </cell>
          <cell r="D325" t="str">
            <v>Γ</v>
          </cell>
          <cell r="E325" t="str">
            <v>ΧΩΡΙΟ</v>
          </cell>
        </row>
        <row r="326">
          <cell r="B326" t="str">
            <v>Πέγεια</v>
          </cell>
          <cell r="C326" t="str">
            <v>Πάφος</v>
          </cell>
          <cell r="D326" t="str">
            <v>Α</v>
          </cell>
          <cell r="E326" t="str">
            <v>ΔΗΜΟΣ</v>
          </cell>
        </row>
        <row r="327">
          <cell r="B327" t="str">
            <v>Πεδουλάς</v>
          </cell>
          <cell r="C327" t="str">
            <v>Λευκωσία</v>
          </cell>
          <cell r="D327" t="str">
            <v>Γ</v>
          </cell>
          <cell r="E327" t="str">
            <v>ΧΩΡΙΟ</v>
          </cell>
        </row>
        <row r="328">
          <cell r="B328" t="str">
            <v>Πελαθούσα</v>
          </cell>
          <cell r="C328" t="str">
            <v>Λεμεσός</v>
          </cell>
          <cell r="D328" t="str">
            <v>Γ</v>
          </cell>
          <cell r="E328" t="str">
            <v>ΧΩΡΙΟ</v>
          </cell>
        </row>
        <row r="329">
          <cell r="B329" t="str">
            <v>Πελένδρι</v>
          </cell>
          <cell r="C329" t="str">
            <v>Λεμεσός</v>
          </cell>
          <cell r="D329" t="str">
            <v>Γ</v>
          </cell>
          <cell r="E329" t="str">
            <v>ΧΩΡΙΟ</v>
          </cell>
        </row>
        <row r="330">
          <cell r="B330" t="str">
            <v>Πεντάκωμο (εντός ορίων- νότια αυτοκινητόδρομου Λ/σιας)</v>
          </cell>
          <cell r="C330" t="str">
            <v>Λεμεσός</v>
          </cell>
          <cell r="D330" t="str">
            <v>Α</v>
          </cell>
          <cell r="E330" t="str">
            <v>ΧΩΡΙΟ</v>
          </cell>
        </row>
        <row r="331">
          <cell r="B331" t="str">
            <v>Πεντάκωμο (εντός του χωριού)</v>
          </cell>
          <cell r="C331" t="str">
            <v>Λεμεσός</v>
          </cell>
          <cell r="D331" t="str">
            <v>Β</v>
          </cell>
          <cell r="E331" t="str">
            <v>ΧΩΡΙΟ</v>
          </cell>
        </row>
        <row r="332">
          <cell r="B332" t="str">
            <v>Πενταλιά</v>
          </cell>
          <cell r="C332" t="str">
            <v>Πάφος</v>
          </cell>
          <cell r="D332" t="str">
            <v>Γ</v>
          </cell>
          <cell r="E332" t="str">
            <v>ΧΩΡΙΟ</v>
          </cell>
        </row>
        <row r="333">
          <cell r="B333" t="str">
            <v>Πέρα Ορεινής</v>
          </cell>
          <cell r="C333" t="str">
            <v>Λευκωσία</v>
          </cell>
          <cell r="D333" t="str">
            <v>Γ</v>
          </cell>
          <cell r="E333" t="str">
            <v>ΧΩΡΙΟ</v>
          </cell>
        </row>
        <row r="334">
          <cell r="B334" t="str">
            <v>Πέρα Πεδί</v>
          </cell>
          <cell r="C334" t="str">
            <v>Λεμεσός</v>
          </cell>
          <cell r="D334" t="str">
            <v>Γ</v>
          </cell>
          <cell r="E334" t="str">
            <v>ΧΩΡΙΟ</v>
          </cell>
        </row>
        <row r="335">
          <cell r="B335" t="str">
            <v>Πέρα Χωριό (Νήσου)</v>
          </cell>
          <cell r="C335" t="str">
            <v>Λευκωσία</v>
          </cell>
          <cell r="D335" t="str">
            <v>Β</v>
          </cell>
          <cell r="E335" t="str">
            <v>ΧΩΡΙΟ</v>
          </cell>
        </row>
        <row r="336">
          <cell r="B336" t="str">
            <v>Περβόλια</v>
          </cell>
          <cell r="C336" t="str">
            <v>Λάρνακα</v>
          </cell>
          <cell r="D336" t="str">
            <v>Α</v>
          </cell>
          <cell r="E336" t="str">
            <v>ΧΩΡΙΟ</v>
          </cell>
        </row>
        <row r="337">
          <cell r="B337" t="str">
            <v>Περιστερώνα</v>
          </cell>
          <cell r="C337" t="str">
            <v>Λευκωσία</v>
          </cell>
          <cell r="D337" t="str">
            <v>Β</v>
          </cell>
          <cell r="E337" t="str">
            <v>ΧΩΡΙΟ</v>
          </cell>
        </row>
        <row r="338">
          <cell r="B338" t="str">
            <v>Περιστερώνα Χρυσοχούς</v>
          </cell>
          <cell r="C338" t="str">
            <v>Πάφος</v>
          </cell>
          <cell r="D338" t="str">
            <v>Γ</v>
          </cell>
          <cell r="E338" t="str">
            <v>ΧΩΡΙΟ</v>
          </cell>
        </row>
        <row r="339">
          <cell r="B339" t="str">
            <v>Πετροφάνι</v>
          </cell>
          <cell r="C339" t="str">
            <v>Λάρνακα</v>
          </cell>
          <cell r="D339" t="str">
            <v>Γ</v>
          </cell>
          <cell r="E339" t="str">
            <v>ΧΩΡΙΟ</v>
          </cell>
        </row>
        <row r="340">
          <cell r="B340" t="str">
            <v>Πηγαίνια</v>
          </cell>
          <cell r="C340" t="str">
            <v>Λευκωσία</v>
          </cell>
          <cell r="D340" t="str">
            <v>Γ</v>
          </cell>
          <cell r="E340" t="str">
            <v>ΧΩΡΙΟ</v>
          </cell>
        </row>
        <row r="341">
          <cell r="B341" t="str">
            <v>Πισσούρι</v>
          </cell>
          <cell r="C341" t="str">
            <v>Λεμεσός</v>
          </cell>
          <cell r="D341" t="str">
            <v>Β</v>
          </cell>
          <cell r="E341" t="str">
            <v>ΧΩΡΙΟ</v>
          </cell>
        </row>
        <row r="342">
          <cell r="B342" t="str">
            <v>Πιταρκού</v>
          </cell>
          <cell r="C342" t="str">
            <v>Πάφος</v>
          </cell>
          <cell r="D342" t="str">
            <v>Γ</v>
          </cell>
          <cell r="E342" t="str">
            <v>ΧΩΡΙΟ</v>
          </cell>
        </row>
        <row r="343">
          <cell r="B343" t="str">
            <v>Πλατανίσκια</v>
          </cell>
          <cell r="C343" t="str">
            <v>Λεμεσός</v>
          </cell>
          <cell r="D343" t="str">
            <v>Γ</v>
          </cell>
          <cell r="E343" t="str">
            <v>ΧΩΡΙΟ</v>
          </cell>
        </row>
        <row r="344">
          <cell r="B344" t="str">
            <v>Πλατανιστάσα</v>
          </cell>
          <cell r="C344" t="str">
            <v>Λευκωσία</v>
          </cell>
          <cell r="D344" t="str">
            <v>Γ</v>
          </cell>
          <cell r="E344" t="str">
            <v>ΧΩΡΙΟ</v>
          </cell>
        </row>
        <row r="345">
          <cell r="B345" t="str">
            <v>Πολέμι</v>
          </cell>
          <cell r="C345" t="str">
            <v>Πάφος</v>
          </cell>
          <cell r="D345" t="str">
            <v>Γ</v>
          </cell>
          <cell r="E345" t="str">
            <v>ΧΩΡΙΟ</v>
          </cell>
        </row>
        <row r="346">
          <cell r="B346" t="str">
            <v>Πόλη Χρυσοχούς</v>
          </cell>
          <cell r="C346" t="str">
            <v>Πάφος</v>
          </cell>
          <cell r="D346" t="str">
            <v>Α</v>
          </cell>
          <cell r="E346" t="str">
            <v>ΔΗΜΟΣ</v>
          </cell>
        </row>
        <row r="347">
          <cell r="B347" t="str">
            <v>Πολιτικό</v>
          </cell>
          <cell r="C347" t="str">
            <v>Λευκωσία</v>
          </cell>
          <cell r="D347" t="str">
            <v>Γ</v>
          </cell>
          <cell r="E347" t="str">
            <v>ΧΩΡΙΟ</v>
          </cell>
        </row>
        <row r="348">
          <cell r="B348" t="str">
            <v>Πολύστυπος</v>
          </cell>
          <cell r="C348" t="str">
            <v>Λευκωσία</v>
          </cell>
          <cell r="D348" t="str">
            <v>Γ</v>
          </cell>
          <cell r="E348" t="str">
            <v>ΧΩΡΙΟ</v>
          </cell>
        </row>
        <row r="349">
          <cell r="B349" t="str">
            <v>Ποτάμι</v>
          </cell>
          <cell r="C349" t="str">
            <v>Λευκωσία</v>
          </cell>
          <cell r="D349" t="str">
            <v>Γ</v>
          </cell>
          <cell r="E349" t="str">
            <v>ΧΩΡΙΟ</v>
          </cell>
        </row>
        <row r="350">
          <cell r="B350" t="str">
            <v>Ποταμιά</v>
          </cell>
          <cell r="C350" t="str">
            <v>Λευκωσία</v>
          </cell>
          <cell r="D350" t="str">
            <v>Γ</v>
          </cell>
          <cell r="E350" t="str">
            <v>ΧΩΡΙΟ</v>
          </cell>
        </row>
        <row r="351">
          <cell r="B351" t="str">
            <v>Ποταμιού</v>
          </cell>
          <cell r="C351" t="str">
            <v>Λεμεσός</v>
          </cell>
          <cell r="D351" t="str">
            <v>Γ</v>
          </cell>
          <cell r="E351" t="str">
            <v>ΧΩΡΙΟ</v>
          </cell>
        </row>
        <row r="352">
          <cell r="B352" t="str">
            <v>Ποταμίτισσα</v>
          </cell>
          <cell r="C352" t="str">
            <v>Λεμεσός</v>
          </cell>
          <cell r="D352" t="str">
            <v>Γ</v>
          </cell>
          <cell r="E352" t="str">
            <v>ΧΩΡΙΟ</v>
          </cell>
        </row>
        <row r="353">
          <cell r="B353" t="str">
            <v>Πραιτώρι</v>
          </cell>
          <cell r="C353" t="str">
            <v>Πάφος</v>
          </cell>
          <cell r="D353" t="str">
            <v>Γ</v>
          </cell>
          <cell r="E353" t="str">
            <v>ΧΩΡΙΟ</v>
          </cell>
        </row>
        <row r="354">
          <cell r="B354" t="str">
            <v>Πραστειό (Αυδήμου)</v>
          </cell>
          <cell r="C354" t="str">
            <v>Λεμεσός</v>
          </cell>
          <cell r="D354" t="str">
            <v>Γ</v>
          </cell>
          <cell r="E354" t="str">
            <v>ΧΩΡΙΟ</v>
          </cell>
        </row>
        <row r="355">
          <cell r="B355" t="str">
            <v>Πραστειό (Κελλακίου)</v>
          </cell>
          <cell r="C355" t="str">
            <v>Λεμεσός</v>
          </cell>
          <cell r="D355" t="str">
            <v>Γ</v>
          </cell>
          <cell r="E355" t="str">
            <v>ΧΩΡΙΟ</v>
          </cell>
        </row>
        <row r="356">
          <cell r="B356" t="str">
            <v>Πραστειό Κελοκεδάρων</v>
          </cell>
          <cell r="C356" t="str">
            <v>Πάφος</v>
          </cell>
          <cell r="D356" t="str">
            <v>Γ</v>
          </cell>
          <cell r="E356" t="str">
            <v>ΧΩΡΙΟ</v>
          </cell>
        </row>
        <row r="357">
          <cell r="B357" t="str">
            <v>Πρόδρομος</v>
          </cell>
          <cell r="C357" t="str">
            <v>Λεμεσός</v>
          </cell>
          <cell r="D357" t="str">
            <v>Γ</v>
          </cell>
          <cell r="E357" t="str">
            <v>ΧΩΡΙΟ</v>
          </cell>
        </row>
        <row r="358">
          <cell r="B358" t="str">
            <v>Πύλα</v>
          </cell>
          <cell r="C358" t="str">
            <v>Λάρνακα</v>
          </cell>
          <cell r="D358" t="str">
            <v>Β</v>
          </cell>
          <cell r="E358" t="str">
            <v>ΧΩΡΙΟ</v>
          </cell>
        </row>
        <row r="359">
          <cell r="B359" t="str">
            <v>Πύργα</v>
          </cell>
          <cell r="C359" t="str">
            <v>Λάρνακα</v>
          </cell>
          <cell r="D359" t="str">
            <v>Γ</v>
          </cell>
          <cell r="E359" t="str">
            <v>ΧΩΡΙΟ</v>
          </cell>
        </row>
        <row r="360">
          <cell r="B360" t="str">
            <v>Πύργος (εντός ορίων- νότια αυτοκινητόδρομου Λ/σιας)</v>
          </cell>
          <cell r="C360" t="str">
            <v>Λεμεσός</v>
          </cell>
          <cell r="D360" t="str">
            <v>Α</v>
          </cell>
          <cell r="E360" t="str">
            <v>ΧΩΡΙΟ</v>
          </cell>
        </row>
        <row r="361">
          <cell r="B361" t="str">
            <v>Πύργος (εντός του χωριού)</v>
          </cell>
          <cell r="C361" t="str">
            <v>Λεμεσός</v>
          </cell>
          <cell r="D361" t="str">
            <v>Β</v>
          </cell>
          <cell r="E361" t="str">
            <v>ΧΩΡΙΟ</v>
          </cell>
        </row>
        <row r="362">
          <cell r="B362" t="str">
            <v>Πωμός</v>
          </cell>
          <cell r="C362" t="str">
            <v>Πάφος</v>
          </cell>
          <cell r="D362" t="str">
            <v>Β</v>
          </cell>
          <cell r="E362" t="str">
            <v>ΧΩΡΙΟ</v>
          </cell>
        </row>
        <row r="363">
          <cell r="B363" t="str">
            <v>Σαλαμιού</v>
          </cell>
          <cell r="C363" t="str">
            <v>Πάφος</v>
          </cell>
          <cell r="D363" t="str">
            <v>Γ</v>
          </cell>
          <cell r="E363" t="str">
            <v>ΧΩΡΙΟ</v>
          </cell>
        </row>
        <row r="364">
          <cell r="B364" t="str">
            <v>Σανίδα</v>
          </cell>
          <cell r="C364" t="str">
            <v>Λεμεσός</v>
          </cell>
          <cell r="D364" t="str">
            <v>Γ</v>
          </cell>
          <cell r="E364" t="str">
            <v>ΧΩΡΙΟ</v>
          </cell>
        </row>
        <row r="365">
          <cell r="B365" t="str">
            <v>Σαραμά</v>
          </cell>
          <cell r="C365" t="str">
            <v>Πάφος</v>
          </cell>
          <cell r="D365" t="str">
            <v>Γ</v>
          </cell>
          <cell r="E365" t="str">
            <v>ΧΩΡΙΟ</v>
          </cell>
        </row>
        <row r="366">
          <cell r="B366" t="str">
            <v>Σαράντι</v>
          </cell>
          <cell r="C366" t="str">
            <v>Λευκωσία</v>
          </cell>
          <cell r="D366" t="str">
            <v>Γ</v>
          </cell>
          <cell r="E366" t="str">
            <v>ΧΩΡΙΟ</v>
          </cell>
        </row>
        <row r="367">
          <cell r="B367" t="str">
            <v>Σελλάιν τ’ Άππη</v>
          </cell>
          <cell r="C367" t="str">
            <v>Λευκωσία</v>
          </cell>
          <cell r="D367" t="str">
            <v>Γ</v>
          </cell>
          <cell r="E367" t="str">
            <v>ΧΩΡΙΟ</v>
          </cell>
        </row>
        <row r="368">
          <cell r="B368" t="str">
            <v>Σιά</v>
          </cell>
          <cell r="C368" t="str">
            <v>Λευκωσία</v>
          </cell>
          <cell r="D368" t="str">
            <v>Β</v>
          </cell>
          <cell r="E368" t="str">
            <v>ΧΩΡΙΟ</v>
          </cell>
        </row>
        <row r="369">
          <cell r="B369" t="str">
            <v>Σίμου</v>
          </cell>
          <cell r="C369" t="str">
            <v>Πάφος</v>
          </cell>
          <cell r="D369" t="str">
            <v>Γ</v>
          </cell>
          <cell r="E369" t="str">
            <v>ΧΩΡΙΟ</v>
          </cell>
        </row>
        <row r="370">
          <cell r="B370" t="str">
            <v>Σινά Όρος</v>
          </cell>
          <cell r="C370" t="str">
            <v>Λευκωσία</v>
          </cell>
          <cell r="D370" t="str">
            <v>Γ</v>
          </cell>
          <cell r="E370" t="str">
            <v>ΧΩΡΙΟ</v>
          </cell>
        </row>
        <row r="371">
          <cell r="B371" t="str">
            <v>Σκαρίνου</v>
          </cell>
          <cell r="C371" t="str">
            <v>Λάρνακα</v>
          </cell>
          <cell r="D371" t="str">
            <v>Γ</v>
          </cell>
          <cell r="E371" t="str">
            <v>ΧΩΡΙΟ</v>
          </cell>
        </row>
        <row r="372">
          <cell r="B372" t="str">
            <v>Σκούλλι</v>
          </cell>
          <cell r="C372" t="str">
            <v>Πάφος</v>
          </cell>
          <cell r="D372" t="str">
            <v>Γ</v>
          </cell>
          <cell r="E372" t="str">
            <v>ΧΩΡΙΟ</v>
          </cell>
        </row>
        <row r="373">
          <cell r="B373" t="str">
            <v>Σκουριώτισσα</v>
          </cell>
          <cell r="C373" t="str">
            <v>Λευκωσία</v>
          </cell>
          <cell r="D373" t="str">
            <v>Γ</v>
          </cell>
          <cell r="E373" t="str">
            <v>ΧΩΡΙΟ</v>
          </cell>
        </row>
        <row r="374">
          <cell r="B374" t="str">
            <v>Σούνι</v>
          </cell>
          <cell r="C374" t="str">
            <v>Λεμεσός</v>
          </cell>
          <cell r="D374" t="str">
            <v>Γ</v>
          </cell>
          <cell r="E374" t="str">
            <v>ΧΩΡΙΟ</v>
          </cell>
        </row>
        <row r="375">
          <cell r="B375" t="str">
            <v>Σουσκιού</v>
          </cell>
          <cell r="C375" t="str">
            <v>Πάφος</v>
          </cell>
          <cell r="D375" t="str">
            <v>Γ</v>
          </cell>
          <cell r="E375" t="str">
            <v>ΧΩΡΙΟ</v>
          </cell>
        </row>
        <row r="376">
          <cell r="B376" t="str">
            <v>Σοφτάδες</v>
          </cell>
          <cell r="C376" t="str">
            <v>Λάρνακα</v>
          </cell>
          <cell r="D376" t="str">
            <v>Γ</v>
          </cell>
          <cell r="E376" t="str">
            <v>ΧΩΡΙΟ</v>
          </cell>
        </row>
        <row r="377">
          <cell r="B377" t="str">
            <v>Σπήλια</v>
          </cell>
          <cell r="C377" t="str">
            <v>Λευκωσία</v>
          </cell>
          <cell r="D377" t="str">
            <v>Γ</v>
          </cell>
          <cell r="E377" t="str">
            <v>ΧΩΡΙΟ</v>
          </cell>
        </row>
        <row r="378">
          <cell r="B378" t="str">
            <v>Σπιτάλι</v>
          </cell>
          <cell r="C378" t="str">
            <v>Λεμεσός</v>
          </cell>
          <cell r="D378" t="str">
            <v>Γ</v>
          </cell>
          <cell r="E378" t="str">
            <v>ΧΩΡΙΟ</v>
          </cell>
        </row>
        <row r="379">
          <cell r="B379" t="str">
            <v>Στάτος</v>
          </cell>
          <cell r="C379" t="str">
            <v>Πάφος</v>
          </cell>
          <cell r="D379" t="str">
            <v>Γ</v>
          </cell>
          <cell r="E379" t="str">
            <v>ΧΩΡΙΟ</v>
          </cell>
        </row>
        <row r="380">
          <cell r="B380" t="str">
            <v>Σταυροκόννου</v>
          </cell>
          <cell r="C380" t="str">
            <v>Πάφος</v>
          </cell>
          <cell r="D380" t="str">
            <v>Γ</v>
          </cell>
          <cell r="E380" t="str">
            <v>ΧΩΡΙΟ</v>
          </cell>
        </row>
        <row r="381">
          <cell r="B381" t="str">
            <v>Στενή</v>
          </cell>
          <cell r="C381" t="str">
            <v>Πάφος</v>
          </cell>
          <cell r="D381" t="str">
            <v>Γ</v>
          </cell>
          <cell r="E381" t="str">
            <v>ΧΩΡΙΟ</v>
          </cell>
        </row>
        <row r="382">
          <cell r="B382" t="str">
            <v>Στρόβολος</v>
          </cell>
          <cell r="C382" t="str">
            <v>Λευκωσία</v>
          </cell>
          <cell r="D382" t="str">
            <v>Α</v>
          </cell>
          <cell r="E382" t="str">
            <v>ΔΗΜΟΣ</v>
          </cell>
        </row>
        <row r="383">
          <cell r="B383" t="str">
            <v>Στρουμπί</v>
          </cell>
          <cell r="C383" t="str">
            <v>Πάφος</v>
          </cell>
          <cell r="D383" t="str">
            <v>Γ</v>
          </cell>
          <cell r="E383" t="str">
            <v>ΧΩΡΙΟ</v>
          </cell>
        </row>
        <row r="384">
          <cell r="B384" t="str">
            <v>Συκόπετρα</v>
          </cell>
          <cell r="C384" t="str">
            <v>Λεμεσός</v>
          </cell>
          <cell r="D384" t="str">
            <v>Γ</v>
          </cell>
          <cell r="E384" t="str">
            <v>ΧΩΡΙΟ</v>
          </cell>
        </row>
        <row r="385">
          <cell r="B385" t="str">
            <v>Συλίκου</v>
          </cell>
          <cell r="C385" t="str">
            <v>Λεμεσός</v>
          </cell>
          <cell r="D385" t="str">
            <v>Γ</v>
          </cell>
          <cell r="E385" t="str">
            <v>ΧΩΡΙΟ</v>
          </cell>
        </row>
        <row r="386">
          <cell r="B386" t="str">
            <v>Σωτήρα - Λεμεσός</v>
          </cell>
          <cell r="C386" t="str">
            <v>Λεμεσός</v>
          </cell>
          <cell r="D386" t="str">
            <v>Γ</v>
          </cell>
          <cell r="E386" t="str">
            <v>ΧΩΡΙΟ</v>
          </cell>
        </row>
        <row r="387">
          <cell r="B387" t="str">
            <v>Σωτήρα - Αμμόχωστος</v>
          </cell>
          <cell r="C387" t="str">
            <v>Αμμόχωστος</v>
          </cell>
          <cell r="D387" t="str">
            <v>Α</v>
          </cell>
          <cell r="E387" t="str">
            <v>ΔΗΜΟΣ</v>
          </cell>
        </row>
        <row r="388">
          <cell r="B388" t="str">
            <v>Τάλα</v>
          </cell>
          <cell r="C388" t="str">
            <v>Πάφος</v>
          </cell>
          <cell r="D388" t="str">
            <v>Α</v>
          </cell>
          <cell r="E388" t="str">
            <v>ΧΩΡΙΟ</v>
          </cell>
        </row>
        <row r="389">
          <cell r="B389" t="str">
            <v>Τεμπριά</v>
          </cell>
          <cell r="C389" t="str">
            <v>Λευκωσία</v>
          </cell>
          <cell r="D389" t="str">
            <v>Γ</v>
          </cell>
          <cell r="E389" t="str">
            <v>ΧΩΡΙΟ</v>
          </cell>
        </row>
        <row r="390">
          <cell r="B390" t="str">
            <v>Τέρρα</v>
          </cell>
          <cell r="C390" t="str">
            <v>Πάφος</v>
          </cell>
          <cell r="D390" t="str">
            <v>Γ</v>
          </cell>
          <cell r="E390" t="str">
            <v>ΧΩΡΙΟ</v>
          </cell>
        </row>
        <row r="391">
          <cell r="B391" t="str">
            <v>Τερσεφάνου</v>
          </cell>
          <cell r="C391" t="str">
            <v>Λάρνακα</v>
          </cell>
          <cell r="D391" t="str">
            <v>Β</v>
          </cell>
          <cell r="E391" t="str">
            <v>ΧΩΡΙΟ</v>
          </cell>
        </row>
        <row r="392">
          <cell r="B392" t="str">
            <v>Τίμη</v>
          </cell>
          <cell r="C392" t="str">
            <v>Πάφος</v>
          </cell>
          <cell r="D392" t="str">
            <v>Β</v>
          </cell>
          <cell r="E392" t="str">
            <v>ΧΩΡΙΟ</v>
          </cell>
        </row>
        <row r="393">
          <cell r="B393" t="str">
            <v>Τόχνη</v>
          </cell>
          <cell r="C393" t="str">
            <v>Λάρνακα</v>
          </cell>
          <cell r="D393" t="str">
            <v>Β</v>
          </cell>
          <cell r="E393" t="str">
            <v>ΧΩΡΙΟ</v>
          </cell>
        </row>
        <row r="394">
          <cell r="B394" t="str">
            <v>Τραχυπέδουλα</v>
          </cell>
          <cell r="C394" t="str">
            <v>Πάφος</v>
          </cell>
          <cell r="D394" t="str">
            <v>Γ</v>
          </cell>
          <cell r="E394" t="str">
            <v>ΧΩΡΙΟ</v>
          </cell>
        </row>
        <row r="395">
          <cell r="B395" t="str">
            <v>Τραχώνι</v>
          </cell>
          <cell r="C395" t="str">
            <v>Λεμεσός</v>
          </cell>
          <cell r="D395" t="str">
            <v>Β</v>
          </cell>
          <cell r="E395" t="str">
            <v>ΧΩΡΙΟ</v>
          </cell>
        </row>
        <row r="396">
          <cell r="B396" t="str">
            <v>Τρεις Ελιές</v>
          </cell>
          <cell r="C396" t="str">
            <v>Λεμεσός</v>
          </cell>
          <cell r="D396" t="str">
            <v>Γ</v>
          </cell>
          <cell r="E396" t="str">
            <v>ΧΩΡΙΟ</v>
          </cell>
        </row>
        <row r="397">
          <cell r="B397" t="str">
            <v>Τρεμιθούσα</v>
          </cell>
          <cell r="C397" t="str">
            <v>Πάφος</v>
          </cell>
          <cell r="D397" t="str">
            <v>Β</v>
          </cell>
          <cell r="E397" t="str">
            <v>ΧΩΡΙΟ</v>
          </cell>
        </row>
        <row r="398">
          <cell r="B398" t="str">
            <v>Τριμιθούσα</v>
          </cell>
          <cell r="C398" t="str">
            <v>Πάφος</v>
          </cell>
          <cell r="D398" t="str">
            <v>Γ</v>
          </cell>
          <cell r="E398" t="str">
            <v>ΧΩΡΙΟ</v>
          </cell>
        </row>
        <row r="399">
          <cell r="B399" t="str">
            <v>Τριμίκλινη</v>
          </cell>
          <cell r="C399" t="str">
            <v>Λεμεσός</v>
          </cell>
          <cell r="D399" t="str">
            <v>Γ</v>
          </cell>
          <cell r="E399" t="str">
            <v>ΧΩΡΙΟ</v>
          </cell>
        </row>
        <row r="400">
          <cell r="B400" t="str">
            <v>Τρούλλοι</v>
          </cell>
          <cell r="C400" t="str">
            <v>Λάρνακα</v>
          </cell>
          <cell r="D400" t="str">
            <v>Γ</v>
          </cell>
          <cell r="E400" t="str">
            <v>ΧΩΡΙΟ</v>
          </cell>
        </row>
        <row r="401">
          <cell r="B401" t="str">
            <v>Τσάδα</v>
          </cell>
          <cell r="C401" t="str">
            <v>Πάφος</v>
          </cell>
          <cell r="D401" t="str">
            <v>Β</v>
          </cell>
          <cell r="E401" t="str">
            <v>ΧΩΡΙΟ</v>
          </cell>
        </row>
        <row r="402">
          <cell r="B402" t="str">
            <v>Τσακκίστρα</v>
          </cell>
          <cell r="C402" t="str">
            <v>Λευκωσία</v>
          </cell>
          <cell r="D402" t="str">
            <v>Γ</v>
          </cell>
          <cell r="E402" t="str">
            <v>ΧΩΡΙΟ</v>
          </cell>
        </row>
        <row r="403">
          <cell r="B403" t="str">
            <v>Τσέρι</v>
          </cell>
          <cell r="C403" t="str">
            <v>Λευκωσία</v>
          </cell>
          <cell r="D403" t="str">
            <v>Α</v>
          </cell>
          <cell r="E403" t="str">
            <v>ΔΗΜΟΣ</v>
          </cell>
        </row>
        <row r="404">
          <cell r="B404" t="str">
            <v>Τσερκέζ Τσιφτλίκ</v>
          </cell>
          <cell r="C404" t="str">
            <v>Λεμεσός</v>
          </cell>
          <cell r="D404" t="str">
            <v>Γ</v>
          </cell>
          <cell r="E404" t="str">
            <v>ΧΩΡΙΟ</v>
          </cell>
        </row>
        <row r="405">
          <cell r="B405" t="str">
            <v>Ύψωνας</v>
          </cell>
          <cell r="C405" t="str">
            <v>Λεμεσός</v>
          </cell>
          <cell r="D405" t="str">
            <v>Α</v>
          </cell>
          <cell r="E405" t="str">
            <v>ΔΗΜΟΣ</v>
          </cell>
        </row>
        <row r="406">
          <cell r="B406" t="str">
            <v>Φάλια</v>
          </cell>
          <cell r="C406" t="str">
            <v>Πάφος</v>
          </cell>
          <cell r="D406" t="str">
            <v>Γ</v>
          </cell>
          <cell r="E406" t="str">
            <v>ΧΩΡΙΟ</v>
          </cell>
        </row>
        <row r="407">
          <cell r="B407" t="str">
            <v>Φαρμακάς</v>
          </cell>
          <cell r="C407" t="str">
            <v>Λευκωσία</v>
          </cell>
          <cell r="D407" t="str">
            <v>Γ</v>
          </cell>
          <cell r="E407" t="str">
            <v>ΧΩΡΙΟ</v>
          </cell>
        </row>
        <row r="408">
          <cell r="B408" t="str">
            <v>Φασλί</v>
          </cell>
          <cell r="C408" t="str">
            <v>Πάφος</v>
          </cell>
          <cell r="D408" t="str">
            <v>Γ</v>
          </cell>
          <cell r="E408" t="str">
            <v>ΧΩΡΙΟ</v>
          </cell>
        </row>
        <row r="409">
          <cell r="B409" t="str">
            <v>Φασούλα</v>
          </cell>
          <cell r="C409" t="str">
            <v>Λεμεσός</v>
          </cell>
          <cell r="D409" t="str">
            <v>Β</v>
          </cell>
          <cell r="E409" t="str">
            <v>ΧΩΡΙΟ</v>
          </cell>
        </row>
        <row r="410">
          <cell r="B410" t="str">
            <v>Φασούλα Κελοκεδάρων</v>
          </cell>
          <cell r="C410" t="str">
            <v>Πάφος</v>
          </cell>
          <cell r="D410" t="str">
            <v>Γ</v>
          </cell>
          <cell r="E410" t="str">
            <v>ΧΩΡΙΟ</v>
          </cell>
        </row>
        <row r="411">
          <cell r="B411" t="str">
            <v>Φιλούσα Κελοκεδάρων</v>
          </cell>
          <cell r="C411" t="str">
            <v>Πάφος</v>
          </cell>
          <cell r="D411" t="str">
            <v>Γ</v>
          </cell>
          <cell r="E411" t="str">
            <v>ΧΩΡΙΟ</v>
          </cell>
        </row>
        <row r="412">
          <cell r="B412" t="str">
            <v>Φιλούσα Χρυσοχούς</v>
          </cell>
          <cell r="C412" t="str">
            <v>Πάφος</v>
          </cell>
          <cell r="D412" t="str">
            <v>Γ</v>
          </cell>
          <cell r="E412" t="str">
            <v>ΧΩΡΙΟ</v>
          </cell>
        </row>
        <row r="413">
          <cell r="B413" t="str">
            <v>Φλάσου</v>
          </cell>
          <cell r="C413" t="str">
            <v>Λευκωσία</v>
          </cell>
          <cell r="D413" t="str">
            <v>Γ</v>
          </cell>
          <cell r="E413" t="str">
            <v>ΧΩΡΙΟ</v>
          </cell>
        </row>
        <row r="414">
          <cell r="B414" t="str">
            <v>Φοινί</v>
          </cell>
          <cell r="C414" t="str">
            <v>Λεμεσός</v>
          </cell>
          <cell r="D414" t="str">
            <v>Γ</v>
          </cell>
          <cell r="E414" t="str">
            <v>ΧΩΡΙΟ</v>
          </cell>
        </row>
        <row r="415">
          <cell r="B415" t="str">
            <v>Φοινικάρια</v>
          </cell>
          <cell r="C415" t="str">
            <v>Λεμεσός</v>
          </cell>
          <cell r="D415" t="str">
            <v>Γ</v>
          </cell>
          <cell r="E415" t="str">
            <v>ΧΩΡΙΟ</v>
          </cell>
        </row>
        <row r="416">
          <cell r="B416" t="str">
            <v>Φοίνικας</v>
          </cell>
          <cell r="C416" t="str">
            <v>Πάφος</v>
          </cell>
          <cell r="D416" t="str">
            <v>Γ</v>
          </cell>
          <cell r="E416" t="str">
            <v>ΧΩΡΙΟ</v>
          </cell>
        </row>
        <row r="417">
          <cell r="B417" t="str">
            <v>Φοίτη</v>
          </cell>
          <cell r="C417" t="str">
            <v>Πάφος</v>
          </cell>
          <cell r="D417" t="str">
            <v>Γ</v>
          </cell>
          <cell r="E417" t="str">
            <v>ΧΩΡΙΟ</v>
          </cell>
        </row>
        <row r="418">
          <cell r="B418" t="str">
            <v>Φρέναρος</v>
          </cell>
          <cell r="C418" t="str">
            <v>Αμμόχωστος</v>
          </cell>
          <cell r="D418" t="str">
            <v>Α</v>
          </cell>
          <cell r="E418" t="str">
            <v>ΧΩΡΙΟ</v>
          </cell>
        </row>
        <row r="419">
          <cell r="B419" t="str">
            <v>Φτερικούδι</v>
          </cell>
          <cell r="C419" t="str">
            <v>Λευκωσία</v>
          </cell>
          <cell r="D419" t="str">
            <v>Γ</v>
          </cell>
          <cell r="E419" t="str">
            <v>ΧΩΡΙΟ</v>
          </cell>
        </row>
        <row r="420">
          <cell r="B420" t="str">
            <v>Φυκάρδου</v>
          </cell>
          <cell r="C420" t="str">
            <v>Λευκωσία</v>
          </cell>
          <cell r="D420" t="str">
            <v>Γ</v>
          </cell>
          <cell r="E420" t="str">
            <v>ΧΩΡΙΟ</v>
          </cell>
        </row>
        <row r="421">
          <cell r="B421" t="str">
            <v>Χανδριά</v>
          </cell>
          <cell r="C421" t="str">
            <v>Λεμεσός</v>
          </cell>
          <cell r="D421" t="str">
            <v>Γ</v>
          </cell>
          <cell r="E421" t="str">
            <v>ΧΩΡΙΟ</v>
          </cell>
        </row>
        <row r="422">
          <cell r="B422" t="str">
            <v>Χλώρακα</v>
          </cell>
          <cell r="C422" t="str">
            <v>Πάφος</v>
          </cell>
          <cell r="D422" t="str">
            <v>Α</v>
          </cell>
          <cell r="E422" t="str">
            <v>ΧΩΡΙΟ</v>
          </cell>
        </row>
        <row r="423">
          <cell r="B423" t="str">
            <v>Χοιροκοιτία</v>
          </cell>
          <cell r="C423" t="str">
            <v>Λάρνακα</v>
          </cell>
          <cell r="D423" t="str">
            <v>Β</v>
          </cell>
          <cell r="E423" t="str">
            <v>ΧΩΡΙΟ</v>
          </cell>
        </row>
        <row r="424">
          <cell r="B424" t="str">
            <v>Χολέτρια</v>
          </cell>
          <cell r="C424" t="str">
            <v>Πάφος</v>
          </cell>
          <cell r="D424" t="str">
            <v>Γ</v>
          </cell>
          <cell r="E424" t="str">
            <v>ΧΩΡΙΟ</v>
          </cell>
        </row>
        <row r="425">
          <cell r="B425" t="str">
            <v>Χόλη</v>
          </cell>
          <cell r="C425" t="str">
            <v>Πάφος</v>
          </cell>
          <cell r="D425" t="str">
            <v>Γ</v>
          </cell>
          <cell r="E425" t="str">
            <v>ΧΩΡΙΟ</v>
          </cell>
        </row>
        <row r="426">
          <cell r="B426" t="str">
            <v>Χούλου</v>
          </cell>
          <cell r="C426" t="str">
            <v>Πάφος</v>
          </cell>
          <cell r="D426" t="str">
            <v>Γ</v>
          </cell>
          <cell r="E426" t="str">
            <v>ΧΩΡΙΟ</v>
          </cell>
        </row>
        <row r="427">
          <cell r="B427" t="str">
            <v>Χρυσοχού</v>
          </cell>
          <cell r="C427" t="str">
            <v>Πάφος</v>
          </cell>
          <cell r="D427" t="str">
            <v>Γ</v>
          </cell>
          <cell r="E427" t="str">
            <v>ΧΩΡΙΟ</v>
          </cell>
        </row>
        <row r="428">
          <cell r="B428" t="str">
            <v>Ψάθι</v>
          </cell>
          <cell r="C428" t="str">
            <v>Πάφος</v>
          </cell>
          <cell r="D428" t="str">
            <v>Γ</v>
          </cell>
          <cell r="E428" t="str">
            <v>ΧΩΡΙΟ</v>
          </cell>
        </row>
        <row r="429">
          <cell r="B429" t="str">
            <v>Ψεματισμένος</v>
          </cell>
          <cell r="C429" t="str">
            <v>Λάρνακα</v>
          </cell>
          <cell r="D429" t="str">
            <v>Γ</v>
          </cell>
          <cell r="E429" t="str">
            <v>ΧΩΡΙΟ</v>
          </cell>
        </row>
        <row r="430">
          <cell r="B430" t="str">
            <v>Ψευδάς</v>
          </cell>
          <cell r="C430" t="str">
            <v>Λάρνακα</v>
          </cell>
          <cell r="D430" t="str">
            <v>Γ</v>
          </cell>
          <cell r="E430" t="str">
            <v>ΧΩΡΙΟ</v>
          </cell>
        </row>
        <row r="431">
          <cell r="B431" t="str">
            <v>Ψημολόφου</v>
          </cell>
          <cell r="C431" t="str">
            <v>Λευκωσία</v>
          </cell>
          <cell r="D431" t="str">
            <v>Β</v>
          </cell>
          <cell r="E431" t="str">
            <v>ΧΩΡΙΟ</v>
          </cell>
        </row>
      </sheetData>
      <sheetData sheetId="2">
        <row r="20">
          <cell r="K20">
            <v>51.26</v>
          </cell>
        </row>
        <row r="66">
          <cell r="K66">
            <v>11.96</v>
          </cell>
        </row>
        <row r="67">
          <cell r="K67">
            <v>10.25</v>
          </cell>
        </row>
        <row r="68">
          <cell r="K68">
            <v>5.13</v>
          </cell>
        </row>
        <row r="69">
          <cell r="K69">
            <v>8.5399999999999991</v>
          </cell>
        </row>
        <row r="70">
          <cell r="K70">
            <v>6.83</v>
          </cell>
        </row>
        <row r="71">
          <cell r="K71">
            <v>5.13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
  <sheetViews>
    <sheetView tabSelected="1" zoomScale="91" zoomScaleNormal="91" zoomScalePageLayoutView="87" workbookViewId="0">
      <selection activeCell="E1" sqref="E1"/>
    </sheetView>
  </sheetViews>
  <sheetFormatPr defaultColWidth="9.28515625" defaultRowHeight="15"/>
  <cols>
    <col min="1" max="1" width="9.28515625" style="161"/>
    <col min="2" max="2" width="74.5703125" style="161" customWidth="1"/>
    <col min="3" max="3" width="6" style="161" customWidth="1"/>
    <col min="4" max="4" width="6.42578125" style="161" customWidth="1"/>
    <col min="5" max="5" width="15.28515625" style="161" customWidth="1"/>
    <col min="6" max="16384" width="9.28515625" style="161"/>
  </cols>
  <sheetData>
    <row r="1" spans="1:5" ht="73.5" customHeight="1">
      <c r="A1" s="159"/>
      <c r="B1" s="160" t="s">
        <v>978</v>
      </c>
      <c r="C1" s="159"/>
      <c r="E1" s="162" t="s">
        <v>1037</v>
      </c>
    </row>
    <row r="2" spans="1:5" ht="15" hidden="1" customHeight="1">
      <c r="A2" s="159"/>
      <c r="B2" s="163"/>
      <c r="C2" s="164"/>
    </row>
    <row r="3" spans="1:5" ht="40.15" hidden="1" customHeight="1" thickBot="1">
      <c r="A3" s="159"/>
      <c r="B3" s="165" t="s">
        <v>947</v>
      </c>
      <c r="C3" s="164"/>
    </row>
    <row r="4" spans="1:5" ht="40.15" hidden="1" customHeight="1" thickBot="1">
      <c r="A4" s="159"/>
      <c r="B4" s="165" t="s">
        <v>821</v>
      </c>
      <c r="C4" s="164"/>
    </row>
    <row r="5" spans="1:5" ht="32.25" customHeight="1">
      <c r="A5" s="159"/>
      <c r="B5" s="166"/>
      <c r="C5" s="164"/>
      <c r="E5" s="167"/>
    </row>
    <row r="6" spans="1:5" ht="40.15" customHeight="1">
      <c r="A6" s="159"/>
      <c r="B6" s="168" t="s">
        <v>732</v>
      </c>
      <c r="C6" s="164"/>
    </row>
    <row r="7" spans="1:5" s="12" customFormat="1" ht="30" customHeight="1">
      <c r="A7" s="11"/>
      <c r="B7" s="437" t="s">
        <v>977</v>
      </c>
    </row>
    <row r="8" spans="1:5" s="171" customFormat="1" ht="30" customHeight="1">
      <c r="A8" s="169"/>
      <c r="B8" s="437" t="s">
        <v>1025</v>
      </c>
      <c r="C8" s="170"/>
    </row>
    <row r="9" spans="1:5" s="171" customFormat="1" ht="30" customHeight="1">
      <c r="A9" s="169"/>
      <c r="B9" s="437" t="s">
        <v>1026</v>
      </c>
      <c r="C9" s="170"/>
    </row>
    <row r="10" spans="1:5">
      <c r="A10" s="159"/>
      <c r="B10" s="159"/>
      <c r="C10" s="159"/>
    </row>
  </sheetData>
  <sheetProtection algorithmName="SHA-512" hashValue="j0iNN+kC8bCjhttlNGTr4YXnAj5Wk1sW3300aV6tT2p15YpCrnJGEb7CcnetxfsxNF3q22Ijp+wr/9eu4xZy5Q==" saltValue="7axovWmz/bjzeZRCtIE13w==" spinCount="100000" sheet="1" formatCells="0" formatColumns="0" formatRows="0" insertColumns="0" insertRows="0" insertHyperlinks="0" deleteColumns="0" deleteRows="0" sort="0" autoFilter="0" pivotTables="0"/>
  <hyperlinks>
    <hyperlink ref="B3" location="ΠΕΡΙΟΧΕΣ!A1" display="ΣΕ ΠΕΡΙΠΤΩΣΗ ΠΟΥ ΕΠΙΘΥΜΕΙΤΕ ΝΑ ΜΕΤΑΒΕΙΤΕ ΣΤΟΝ ΚΑΤΑΛΟΓΟ ΠΕΡΙΟΧΩΝ ΠΑΡΑΚΑΛΩ ΠΑΤΗΣΤΕ ΕΔΩ" xr:uid="{00000000-0004-0000-0000-000000000000}"/>
    <hyperlink ref="B4" location="ΤΙΜΕΣ!A1" display=" ΣΕ ΠΕΡΙΠΤΩΣΗ ΠΟΥ ΕΠΙΘΥΜΕΙΤΕ ΝΑ ΜΕΤΑΒΕΙΤΕ ΣΤΟΝ ΚΑΤΑΛΟΓΟ ΤΙΜΩΝ ΠΑΡΑΚΑΛΩ ΠΑΤΗΣΤΕ ΕΔΩ" xr:uid="{00000000-0004-0000-0000-000001000000}"/>
    <hyperlink ref="B7" location="'2-3Α. OIKIΣΤ. + ΔΗΜΟΣΙΑ'!A1" display="2-3. ΑΝΕΓΕΡΣΗ ή ΕΠΟΙΚΟΔΟΜΗΣΗ ή ΠΡΟΣΘΗΚΟΜΕΤΑΤΡΟΠΕΣ " xr:uid="{00000000-0004-0000-0000-000002000000}"/>
    <hyperlink ref="B8" location="'14. (Α) KAΘΕΤΟΣ ΔΙΑΧΩΡΙΣΜΟΣ'!Print_Area" display="14. (A) KΑΘΕΤΟΣ ΔΙΑΧΩΡΙΣΜΟΣ" xr:uid="{00000000-0004-0000-0000-000003000000}"/>
    <hyperlink ref="B9" location="'14. (B) OΡΙΖΟΝΤΙΟΣ ΔΙΑΧΩΡΙΣΜΟΣ '!A1" display="14. (Β) ΟΡΙΖΟΝΤΙΟΣ ΔΙΑΧΩΡΙΣΜΟΣ" xr:uid="{00000000-0004-0000-0000-000004000000}"/>
  </hyperlinks>
  <pageMargins left="0.7" right="0.7" top="1.3888888888888888" bottom="0.75" header="0.3" footer="0.3"/>
  <pageSetup paperSize="9" orientation="portrait" r:id="rId1"/>
  <headerFooter>
    <oddHeader>&amp;C&amp;G</oddHeader>
    <oddFooter>&amp;L© 2024 Υπουργείο Εσωτερικών www.moi.gov.cy
Εκτύπωση: &amp;D&amp;R&amp;P/&amp;N</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J432"/>
  <sheetViews>
    <sheetView topLeftCell="A388" zoomScale="82" zoomScaleNormal="82" zoomScalePageLayoutView="84" workbookViewId="0">
      <selection activeCell="C434" sqref="C434"/>
    </sheetView>
  </sheetViews>
  <sheetFormatPr defaultColWidth="9" defaultRowHeight="15.75"/>
  <cols>
    <col min="1" max="1" width="13.7109375" style="24" customWidth="1"/>
    <col min="2" max="2" width="26.28515625" style="24" customWidth="1"/>
    <col min="3" max="3" width="15" style="24" bestFit="1" customWidth="1"/>
    <col min="4" max="4" width="14.7109375" style="25" customWidth="1"/>
    <col min="5" max="5" width="9.5703125" style="24" customWidth="1"/>
  </cols>
  <sheetData>
    <row r="1" spans="1:6" ht="59.25" customHeight="1">
      <c r="A1" s="469" t="s">
        <v>496</v>
      </c>
      <c r="B1" s="469"/>
      <c r="C1" s="469"/>
      <c r="D1" s="469"/>
      <c r="E1" s="469"/>
      <c r="F1" s="9"/>
    </row>
    <row r="2" spans="1:6" ht="40.15" customHeight="1" thickBot="1">
      <c r="A2" s="8"/>
      <c r="B2" s="8"/>
      <c r="C2" s="8"/>
      <c r="D2" s="8"/>
      <c r="E2" s="8"/>
      <c r="F2" s="9"/>
    </row>
    <row r="3" spans="1:6" ht="40.15" customHeight="1" thickBot="1">
      <c r="A3" s="470" t="s">
        <v>733</v>
      </c>
      <c r="B3" s="471"/>
      <c r="C3" s="471"/>
      <c r="D3" s="471"/>
      <c r="E3" s="472"/>
      <c r="F3" s="9"/>
    </row>
    <row r="4" spans="1:6" ht="40.15" customHeight="1">
      <c r="A4" s="13"/>
      <c r="B4" s="13"/>
      <c r="C4" s="13"/>
      <c r="D4" s="13"/>
      <c r="E4" s="13"/>
      <c r="F4" s="9"/>
    </row>
    <row r="5" spans="1:6" ht="40.15" customHeight="1">
      <c r="A5" s="473" t="s">
        <v>832</v>
      </c>
      <c r="B5" s="473"/>
      <c r="C5" s="473"/>
      <c r="D5" s="473"/>
      <c r="E5" s="473"/>
      <c r="F5" s="9"/>
    </row>
    <row r="6" spans="1:6" ht="40.15" customHeight="1">
      <c r="A6" s="14"/>
      <c r="B6" s="14"/>
      <c r="C6" s="14"/>
      <c r="D6" s="15"/>
      <c r="E6" s="14"/>
      <c r="F6" s="9"/>
    </row>
    <row r="7" spans="1:6" ht="41.25" customHeight="1">
      <c r="A7" s="16" t="s">
        <v>0</v>
      </c>
      <c r="B7" s="16" t="s">
        <v>1</v>
      </c>
      <c r="C7" s="16" t="s">
        <v>0</v>
      </c>
      <c r="D7" s="16" t="s">
        <v>2</v>
      </c>
      <c r="E7" s="16" t="s">
        <v>829</v>
      </c>
      <c r="F7" s="9"/>
    </row>
    <row r="8" spans="1:6" ht="36.75" customHeight="1">
      <c r="A8" s="17" t="s">
        <v>435</v>
      </c>
      <c r="B8" s="17" t="s">
        <v>470</v>
      </c>
      <c r="C8" s="17" t="s">
        <v>3</v>
      </c>
      <c r="D8" s="17"/>
      <c r="E8" s="17" t="s">
        <v>435</v>
      </c>
      <c r="F8" s="9"/>
    </row>
    <row r="9" spans="1:6" ht="15">
      <c r="A9" s="18" t="s">
        <v>3</v>
      </c>
      <c r="B9" s="18" t="s">
        <v>4</v>
      </c>
      <c r="C9" s="18" t="s">
        <v>7</v>
      </c>
      <c r="D9" s="18" t="s">
        <v>5</v>
      </c>
      <c r="E9" s="18" t="s">
        <v>6</v>
      </c>
      <c r="F9" s="10"/>
    </row>
    <row r="10" spans="1:6" ht="15">
      <c r="A10" s="18" t="s">
        <v>18</v>
      </c>
      <c r="B10" s="18" t="s">
        <v>926</v>
      </c>
      <c r="C10" s="18" t="s">
        <v>18</v>
      </c>
      <c r="D10" s="18" t="s">
        <v>5</v>
      </c>
      <c r="E10" s="18" t="s">
        <v>6</v>
      </c>
      <c r="F10" s="10"/>
    </row>
    <row r="11" spans="1:6" ht="15">
      <c r="A11" s="18" t="s">
        <v>7</v>
      </c>
      <c r="B11" s="18" t="s">
        <v>8</v>
      </c>
      <c r="C11" s="18" t="s">
        <v>7</v>
      </c>
      <c r="D11" s="18" t="s">
        <v>5</v>
      </c>
      <c r="E11" s="18" t="s">
        <v>6</v>
      </c>
      <c r="F11" s="10"/>
    </row>
    <row r="12" spans="1:6" ht="15">
      <c r="A12" s="18" t="s">
        <v>7</v>
      </c>
      <c r="B12" s="18" t="s">
        <v>9</v>
      </c>
      <c r="C12" s="18" t="s">
        <v>7</v>
      </c>
      <c r="D12" s="18" t="s">
        <v>5</v>
      </c>
      <c r="E12" s="18" t="s">
        <v>6</v>
      </c>
      <c r="F12" s="10"/>
    </row>
    <row r="13" spans="1:6" ht="15">
      <c r="A13" s="18" t="s">
        <v>3</v>
      </c>
      <c r="B13" s="18" t="s">
        <v>929</v>
      </c>
      <c r="C13" s="18" t="s">
        <v>3</v>
      </c>
      <c r="D13" s="18" t="s">
        <v>10</v>
      </c>
      <c r="E13" s="18" t="s">
        <v>6</v>
      </c>
      <c r="F13" s="10"/>
    </row>
    <row r="14" spans="1:6" ht="15">
      <c r="A14" s="18" t="s">
        <v>11</v>
      </c>
      <c r="B14" s="18" t="s">
        <v>930</v>
      </c>
      <c r="C14" s="18" t="s">
        <v>11</v>
      </c>
      <c r="D14" s="18" t="s">
        <v>5</v>
      </c>
      <c r="E14" s="18" t="s">
        <v>6</v>
      </c>
      <c r="F14" s="10"/>
    </row>
    <row r="15" spans="1:6" ht="15">
      <c r="A15" s="18" t="s">
        <v>3</v>
      </c>
      <c r="B15" s="18" t="s">
        <v>12</v>
      </c>
      <c r="C15" s="18" t="s">
        <v>3</v>
      </c>
      <c r="D15" s="18" t="s">
        <v>5</v>
      </c>
      <c r="E15" s="18" t="s">
        <v>6</v>
      </c>
      <c r="F15" s="10"/>
    </row>
    <row r="16" spans="1:6" ht="15">
      <c r="A16" s="18" t="s">
        <v>3</v>
      </c>
      <c r="B16" s="18" t="s">
        <v>13</v>
      </c>
      <c r="C16" s="18" t="s">
        <v>3</v>
      </c>
      <c r="D16" s="18" t="s">
        <v>5</v>
      </c>
      <c r="E16" s="18" t="s">
        <v>6</v>
      </c>
      <c r="F16" s="10"/>
    </row>
    <row r="17" spans="1:6" ht="15">
      <c r="A17" s="18" t="s">
        <v>11</v>
      </c>
      <c r="B17" s="18" t="s">
        <v>14</v>
      </c>
      <c r="C17" s="18" t="s">
        <v>11</v>
      </c>
      <c r="D17" s="18" t="s">
        <v>5</v>
      </c>
      <c r="E17" s="18" t="s">
        <v>6</v>
      </c>
      <c r="F17" s="10"/>
    </row>
    <row r="18" spans="1:6" ht="15">
      <c r="A18" s="18" t="s">
        <v>3</v>
      </c>
      <c r="B18" s="18" t="s">
        <v>15</v>
      </c>
      <c r="C18" s="18" t="s">
        <v>3</v>
      </c>
      <c r="D18" s="18" t="s">
        <v>5</v>
      </c>
      <c r="E18" s="18" t="s">
        <v>6</v>
      </c>
      <c r="F18" s="10"/>
    </row>
    <row r="19" spans="1:6" ht="15">
      <c r="A19" s="18" t="s">
        <v>11</v>
      </c>
      <c r="B19" s="18" t="s">
        <v>16</v>
      </c>
      <c r="C19" s="18" t="s">
        <v>11</v>
      </c>
      <c r="D19" s="18" t="s">
        <v>5</v>
      </c>
      <c r="E19" s="18" t="s">
        <v>6</v>
      </c>
      <c r="F19" s="10"/>
    </row>
    <row r="20" spans="1:6" ht="15">
      <c r="A20" s="18" t="s">
        <v>11</v>
      </c>
      <c r="B20" s="18" t="s">
        <v>17</v>
      </c>
      <c r="C20" s="18" t="s">
        <v>11</v>
      </c>
      <c r="D20" s="18" t="s">
        <v>5</v>
      </c>
      <c r="E20" s="18" t="s">
        <v>6</v>
      </c>
      <c r="F20" s="10"/>
    </row>
    <row r="21" spans="1:6" ht="15">
      <c r="A21" s="18" t="s">
        <v>18</v>
      </c>
      <c r="B21" s="18" t="s">
        <v>19</v>
      </c>
      <c r="C21" s="18" t="s">
        <v>18</v>
      </c>
      <c r="D21" s="18" t="s">
        <v>20</v>
      </c>
      <c r="E21" s="18" t="s">
        <v>21</v>
      </c>
      <c r="F21" s="10"/>
    </row>
    <row r="22" spans="1:6" ht="15">
      <c r="A22" s="18" t="s">
        <v>7</v>
      </c>
      <c r="B22" s="18" t="s">
        <v>22</v>
      </c>
      <c r="C22" s="18" t="s">
        <v>7</v>
      </c>
      <c r="D22" s="18" t="s">
        <v>5</v>
      </c>
      <c r="E22" s="18" t="s">
        <v>6</v>
      </c>
      <c r="F22" s="10"/>
    </row>
    <row r="23" spans="1:6" ht="18.75">
      <c r="A23" s="18" t="s">
        <v>3</v>
      </c>
      <c r="B23" s="18" t="s">
        <v>23</v>
      </c>
      <c r="C23" s="18" t="s">
        <v>3</v>
      </c>
      <c r="D23" s="18" t="s">
        <v>5</v>
      </c>
      <c r="E23" s="18" t="s">
        <v>6</v>
      </c>
      <c r="F23" s="19"/>
    </row>
    <row r="24" spans="1:6" ht="15">
      <c r="A24" s="18" t="s">
        <v>3</v>
      </c>
      <c r="B24" s="18" t="s">
        <v>24</v>
      </c>
      <c r="C24" s="18" t="s">
        <v>3</v>
      </c>
      <c r="D24" s="18" t="s">
        <v>10</v>
      </c>
      <c r="E24" s="18" t="s">
        <v>6</v>
      </c>
      <c r="F24" s="10"/>
    </row>
    <row r="25" spans="1:6" ht="15.75" customHeight="1">
      <c r="A25" s="18" t="s">
        <v>25</v>
      </c>
      <c r="B25" s="18" t="s">
        <v>26</v>
      </c>
      <c r="C25" s="18" t="s">
        <v>25</v>
      </c>
      <c r="D25" s="18" t="s">
        <v>20</v>
      </c>
      <c r="E25" s="18" t="s">
        <v>21</v>
      </c>
      <c r="F25" s="468"/>
    </row>
    <row r="26" spans="1:6" ht="15.75" customHeight="1">
      <c r="A26" s="18" t="s">
        <v>25</v>
      </c>
      <c r="B26" s="18" t="s">
        <v>27</v>
      </c>
      <c r="C26" s="18" t="s">
        <v>25</v>
      </c>
      <c r="D26" s="18" t="s">
        <v>5</v>
      </c>
      <c r="E26" s="18" t="s">
        <v>6</v>
      </c>
      <c r="F26" s="468"/>
    </row>
    <row r="27" spans="1:6" ht="15.75" customHeight="1">
      <c r="A27" s="18" t="s">
        <v>3</v>
      </c>
      <c r="B27" s="18" t="s">
        <v>28</v>
      </c>
      <c r="C27" s="18" t="s">
        <v>3</v>
      </c>
      <c r="D27" s="18" t="s">
        <v>5</v>
      </c>
      <c r="E27" s="18" t="s">
        <v>6</v>
      </c>
      <c r="F27" s="468"/>
    </row>
    <row r="28" spans="1:6" ht="15.75" customHeight="1">
      <c r="A28" s="18" t="s">
        <v>25</v>
      </c>
      <c r="B28" s="18" t="s">
        <v>29</v>
      </c>
      <c r="C28" s="18" t="s">
        <v>25</v>
      </c>
      <c r="D28" s="18" t="s">
        <v>5</v>
      </c>
      <c r="E28" s="18" t="s">
        <v>6</v>
      </c>
      <c r="F28" s="468"/>
    </row>
    <row r="29" spans="1:6" ht="15">
      <c r="A29" s="18" t="s">
        <v>11</v>
      </c>
      <c r="B29" s="18" t="s">
        <v>30</v>
      </c>
      <c r="C29" s="18" t="s">
        <v>11</v>
      </c>
      <c r="D29" s="18" t="s">
        <v>5</v>
      </c>
      <c r="E29" s="18" t="s">
        <v>6</v>
      </c>
      <c r="F29" s="10"/>
    </row>
    <row r="30" spans="1:6" ht="15">
      <c r="A30" s="18" t="s">
        <v>3</v>
      </c>
      <c r="B30" s="18" t="s">
        <v>31</v>
      </c>
      <c r="C30" s="18" t="s">
        <v>3</v>
      </c>
      <c r="D30" s="18" t="s">
        <v>5</v>
      </c>
      <c r="E30" s="18" t="s">
        <v>6</v>
      </c>
      <c r="F30" s="10"/>
    </row>
    <row r="31" spans="1:6" ht="15">
      <c r="A31" s="18" t="s">
        <v>11</v>
      </c>
      <c r="B31" s="18" t="s">
        <v>32</v>
      </c>
      <c r="C31" s="18" t="s">
        <v>11</v>
      </c>
      <c r="D31" s="18" t="s">
        <v>5</v>
      </c>
      <c r="E31" s="18" t="s">
        <v>6</v>
      </c>
      <c r="F31" s="10"/>
    </row>
    <row r="32" spans="1:6" ht="15">
      <c r="A32" s="18" t="s">
        <v>25</v>
      </c>
      <c r="B32" s="18" t="s">
        <v>33</v>
      </c>
      <c r="C32" s="18" t="s">
        <v>25</v>
      </c>
      <c r="D32" s="18" t="s">
        <v>5</v>
      </c>
      <c r="E32" s="18" t="s">
        <v>6</v>
      </c>
      <c r="F32" s="10"/>
    </row>
    <row r="33" spans="1:6" ht="15">
      <c r="A33" s="18" t="s">
        <v>3</v>
      </c>
      <c r="B33" s="18" t="s">
        <v>34</v>
      </c>
      <c r="C33" s="18" t="s">
        <v>3</v>
      </c>
      <c r="D33" s="18" t="s">
        <v>20</v>
      </c>
      <c r="E33" s="18" t="s">
        <v>21</v>
      </c>
      <c r="F33" s="10"/>
    </row>
    <row r="34" spans="1:6" ht="15">
      <c r="A34" s="18" t="s">
        <v>3</v>
      </c>
      <c r="B34" s="18" t="s">
        <v>35</v>
      </c>
      <c r="C34" s="18" t="s">
        <v>3</v>
      </c>
      <c r="D34" s="18" t="s">
        <v>10</v>
      </c>
      <c r="E34" s="18" t="s">
        <v>6</v>
      </c>
      <c r="F34" s="10"/>
    </row>
    <row r="35" spans="1:6" ht="15">
      <c r="A35" s="18" t="s">
        <v>3</v>
      </c>
      <c r="B35" s="18" t="s">
        <v>36</v>
      </c>
      <c r="C35" s="18" t="s">
        <v>3</v>
      </c>
      <c r="D35" s="18" t="s">
        <v>10</v>
      </c>
      <c r="E35" s="18" t="s">
        <v>6</v>
      </c>
      <c r="F35" s="10"/>
    </row>
    <row r="36" spans="1:6" ht="15">
      <c r="A36" s="18" t="s">
        <v>25</v>
      </c>
      <c r="B36" s="18" t="s">
        <v>37</v>
      </c>
      <c r="C36" s="18" t="s">
        <v>25</v>
      </c>
      <c r="D36" s="18" t="s">
        <v>5</v>
      </c>
      <c r="E36" s="18" t="s">
        <v>6</v>
      </c>
      <c r="F36" s="10"/>
    </row>
    <row r="37" spans="1:6" ht="15">
      <c r="A37" s="18" t="s">
        <v>7</v>
      </c>
      <c r="B37" s="18" t="s">
        <v>38</v>
      </c>
      <c r="C37" s="18" t="s">
        <v>7</v>
      </c>
      <c r="D37" s="18" t="s">
        <v>10</v>
      </c>
      <c r="E37" s="18" t="s">
        <v>6</v>
      </c>
      <c r="F37" s="10"/>
    </row>
    <row r="38" spans="1:6" ht="15">
      <c r="A38" s="18" t="s">
        <v>3</v>
      </c>
      <c r="B38" s="18" t="s">
        <v>39</v>
      </c>
      <c r="C38" s="18" t="s">
        <v>3</v>
      </c>
      <c r="D38" s="18" t="s">
        <v>5</v>
      </c>
      <c r="E38" s="18" t="s">
        <v>6</v>
      </c>
      <c r="F38" s="10"/>
    </row>
    <row r="39" spans="1:6" ht="15">
      <c r="A39" s="18" t="s">
        <v>3</v>
      </c>
      <c r="B39" s="18" t="s">
        <v>40</v>
      </c>
      <c r="C39" s="18" t="s">
        <v>3</v>
      </c>
      <c r="D39" s="18" t="s">
        <v>5</v>
      </c>
      <c r="E39" s="18" t="s">
        <v>6</v>
      </c>
      <c r="F39" s="10"/>
    </row>
    <row r="40" spans="1:6" ht="15">
      <c r="A40" s="18" t="s">
        <v>25</v>
      </c>
      <c r="B40" s="18" t="s">
        <v>41</v>
      </c>
      <c r="C40" s="18" t="s">
        <v>25</v>
      </c>
      <c r="D40" s="18" t="s">
        <v>5</v>
      </c>
      <c r="E40" s="18" t="s">
        <v>6</v>
      </c>
      <c r="F40" s="10"/>
    </row>
    <row r="41" spans="1:6" ht="15">
      <c r="A41" s="18" t="s">
        <v>25</v>
      </c>
      <c r="B41" s="18" t="s">
        <v>42</v>
      </c>
      <c r="C41" s="18" t="s">
        <v>25</v>
      </c>
      <c r="D41" s="18" t="s">
        <v>5</v>
      </c>
      <c r="E41" s="18" t="s">
        <v>6</v>
      </c>
      <c r="F41" s="10"/>
    </row>
    <row r="42" spans="1:6" ht="15">
      <c r="A42" s="18" t="s">
        <v>11</v>
      </c>
      <c r="B42" s="18" t="s">
        <v>43</v>
      </c>
      <c r="C42" s="18" t="s">
        <v>11</v>
      </c>
      <c r="D42" s="18" t="s">
        <v>5</v>
      </c>
      <c r="E42" s="18" t="s">
        <v>6</v>
      </c>
      <c r="F42" s="10"/>
    </row>
    <row r="43" spans="1:6" ht="15">
      <c r="A43" s="18" t="s">
        <v>25</v>
      </c>
      <c r="B43" s="18" t="s">
        <v>44</v>
      </c>
      <c r="C43" s="18" t="s">
        <v>25</v>
      </c>
      <c r="D43" s="18" t="s">
        <v>5</v>
      </c>
      <c r="E43" s="18" t="s">
        <v>6</v>
      </c>
      <c r="F43" s="10"/>
    </row>
    <row r="44" spans="1:6" ht="15">
      <c r="A44" s="18" t="s">
        <v>11</v>
      </c>
      <c r="B44" s="18" t="s">
        <v>45</v>
      </c>
      <c r="C44" s="18" t="s">
        <v>11</v>
      </c>
      <c r="D44" s="18" t="s">
        <v>5</v>
      </c>
      <c r="E44" s="18" t="s">
        <v>6</v>
      </c>
      <c r="F44" s="10"/>
    </row>
    <row r="45" spans="1:6" ht="15">
      <c r="A45" s="18" t="s">
        <v>3</v>
      </c>
      <c r="B45" s="18" t="s">
        <v>46</v>
      </c>
      <c r="C45" s="18" t="s">
        <v>3</v>
      </c>
      <c r="D45" s="18" t="s">
        <v>10</v>
      </c>
      <c r="E45" s="18" t="s">
        <v>6</v>
      </c>
      <c r="F45" s="10"/>
    </row>
    <row r="46" spans="1:6" ht="15">
      <c r="A46" s="18" t="s">
        <v>3</v>
      </c>
      <c r="B46" s="18" t="s">
        <v>47</v>
      </c>
      <c r="C46" s="18" t="s">
        <v>3</v>
      </c>
      <c r="D46" s="18" t="s">
        <v>5</v>
      </c>
      <c r="E46" s="18" t="s">
        <v>6</v>
      </c>
      <c r="F46" s="10"/>
    </row>
    <row r="47" spans="1:6" ht="15">
      <c r="A47" s="18" t="s">
        <v>25</v>
      </c>
      <c r="B47" s="18" t="s">
        <v>48</v>
      </c>
      <c r="C47" s="18" t="s">
        <v>25</v>
      </c>
      <c r="D47" s="18" t="s">
        <v>5</v>
      </c>
      <c r="E47" s="18" t="s">
        <v>6</v>
      </c>
      <c r="F47" s="10"/>
    </row>
    <row r="48" spans="1:6" ht="15">
      <c r="A48" s="18" t="s">
        <v>25</v>
      </c>
      <c r="B48" s="18" t="s">
        <v>49</v>
      </c>
      <c r="C48" s="18" t="s">
        <v>25</v>
      </c>
      <c r="D48" s="18" t="s">
        <v>5</v>
      </c>
      <c r="E48" s="18" t="s">
        <v>6</v>
      </c>
      <c r="F48" s="10"/>
    </row>
    <row r="49" spans="1:10" ht="15">
      <c r="A49" s="18" t="s">
        <v>11</v>
      </c>
      <c r="B49" s="18" t="s">
        <v>50</v>
      </c>
      <c r="C49" s="18" t="s">
        <v>11</v>
      </c>
      <c r="D49" s="18" t="s">
        <v>5</v>
      </c>
      <c r="E49" s="18" t="s">
        <v>6</v>
      </c>
      <c r="F49" s="10"/>
    </row>
    <row r="50" spans="1:10" ht="15">
      <c r="A50" s="18" t="s">
        <v>3</v>
      </c>
      <c r="B50" s="18" t="s">
        <v>51</v>
      </c>
      <c r="C50" s="18" t="s">
        <v>3</v>
      </c>
      <c r="D50" s="18" t="s">
        <v>5</v>
      </c>
      <c r="E50" s="18" t="s">
        <v>6</v>
      </c>
      <c r="F50" s="10"/>
    </row>
    <row r="51" spans="1:10" ht="15">
      <c r="A51" s="18" t="s">
        <v>25</v>
      </c>
      <c r="B51" s="18" t="s">
        <v>52</v>
      </c>
      <c r="C51" s="18" t="s">
        <v>25</v>
      </c>
      <c r="D51" s="18" t="s">
        <v>5</v>
      </c>
      <c r="E51" s="18" t="s">
        <v>6</v>
      </c>
      <c r="F51" s="10"/>
    </row>
    <row r="52" spans="1:10" ht="15">
      <c r="A52" s="18" t="s">
        <v>3</v>
      </c>
      <c r="B52" s="18" t="s">
        <v>53</v>
      </c>
      <c r="C52" s="18" t="s">
        <v>3</v>
      </c>
      <c r="D52" s="18" t="s">
        <v>5</v>
      </c>
      <c r="E52" s="18" t="s">
        <v>6</v>
      </c>
      <c r="F52" s="10"/>
    </row>
    <row r="53" spans="1:10" ht="15">
      <c r="A53" s="18" t="s">
        <v>25</v>
      </c>
      <c r="B53" s="18" t="s">
        <v>54</v>
      </c>
      <c r="C53" s="18" t="s">
        <v>25</v>
      </c>
      <c r="D53" s="18" t="s">
        <v>20</v>
      </c>
      <c r="E53" s="18" t="s">
        <v>6</v>
      </c>
      <c r="F53" s="10"/>
    </row>
    <row r="54" spans="1:10" ht="15">
      <c r="A54" s="18" t="s">
        <v>3</v>
      </c>
      <c r="B54" s="18" t="s">
        <v>55</v>
      </c>
      <c r="C54" s="18" t="s">
        <v>3</v>
      </c>
      <c r="D54" s="18" t="s">
        <v>20</v>
      </c>
      <c r="E54" s="18" t="s">
        <v>21</v>
      </c>
      <c r="F54" s="10"/>
    </row>
    <row r="55" spans="1:10" ht="15">
      <c r="A55" s="18" t="s">
        <v>25</v>
      </c>
      <c r="B55" s="18" t="s">
        <v>56</v>
      </c>
      <c r="C55" s="18" t="s">
        <v>25</v>
      </c>
      <c r="D55" s="18" t="s">
        <v>5</v>
      </c>
      <c r="E55" s="18" t="s">
        <v>6</v>
      </c>
      <c r="F55" s="10"/>
    </row>
    <row r="56" spans="1:10" ht="15">
      <c r="A56" s="18" t="s">
        <v>3</v>
      </c>
      <c r="B56" s="18" t="s">
        <v>57</v>
      </c>
      <c r="C56" s="18" t="s">
        <v>3</v>
      </c>
      <c r="D56" s="18" t="s">
        <v>5</v>
      </c>
      <c r="E56" s="18" t="s">
        <v>6</v>
      </c>
      <c r="F56" s="10"/>
    </row>
    <row r="57" spans="1:10" ht="15">
      <c r="A57" s="18" t="s">
        <v>25</v>
      </c>
      <c r="B57" s="18" t="s">
        <v>58</v>
      </c>
      <c r="C57" s="18" t="s">
        <v>25</v>
      </c>
      <c r="D57" s="18" t="s">
        <v>10</v>
      </c>
      <c r="E57" s="18" t="s">
        <v>6</v>
      </c>
      <c r="F57" s="10"/>
    </row>
    <row r="58" spans="1:10" ht="15">
      <c r="A58" s="18" t="s">
        <v>7</v>
      </c>
      <c r="B58" s="18" t="s">
        <v>59</v>
      </c>
      <c r="C58" s="18" t="s">
        <v>7</v>
      </c>
      <c r="D58" s="18" t="s">
        <v>20</v>
      </c>
      <c r="E58" s="18" t="s">
        <v>21</v>
      </c>
      <c r="F58" s="10"/>
    </row>
    <row r="59" spans="1:10" ht="15">
      <c r="A59" s="18" t="s">
        <v>3</v>
      </c>
      <c r="B59" s="18" t="s">
        <v>60</v>
      </c>
      <c r="C59" s="18" t="s">
        <v>3</v>
      </c>
      <c r="D59" s="18" t="s">
        <v>10</v>
      </c>
      <c r="E59" s="18" t="s">
        <v>6</v>
      </c>
      <c r="F59" s="10"/>
    </row>
    <row r="60" spans="1:10" ht="15">
      <c r="A60" s="18" t="s">
        <v>25</v>
      </c>
      <c r="B60" s="18" t="s">
        <v>61</v>
      </c>
      <c r="C60" s="18" t="s">
        <v>25</v>
      </c>
      <c r="D60" s="18" t="s">
        <v>5</v>
      </c>
      <c r="E60" s="18" t="s">
        <v>6</v>
      </c>
      <c r="F60" s="10"/>
    </row>
    <row r="61" spans="1:10" ht="15">
      <c r="A61" s="18" t="s">
        <v>11</v>
      </c>
      <c r="B61" s="18" t="s">
        <v>62</v>
      </c>
      <c r="C61" s="18" t="s">
        <v>11</v>
      </c>
      <c r="D61" s="18" t="s">
        <v>5</v>
      </c>
      <c r="E61" s="18" t="s">
        <v>6</v>
      </c>
      <c r="F61" s="10"/>
    </row>
    <row r="62" spans="1:10" ht="15">
      <c r="A62" s="18" t="s">
        <v>25</v>
      </c>
      <c r="B62" s="18" t="s">
        <v>63</v>
      </c>
      <c r="C62" s="18" t="s">
        <v>25</v>
      </c>
      <c r="D62" s="18" t="s">
        <v>5</v>
      </c>
      <c r="E62" s="18" t="s">
        <v>6</v>
      </c>
      <c r="F62" s="10"/>
      <c r="J62" s="20" t="s">
        <v>494</v>
      </c>
    </row>
    <row r="63" spans="1:10" ht="15">
      <c r="A63" s="18" t="s">
        <v>25</v>
      </c>
      <c r="B63" s="18" t="s">
        <v>64</v>
      </c>
      <c r="C63" s="18" t="s">
        <v>25</v>
      </c>
      <c r="D63" s="18" t="s">
        <v>10</v>
      </c>
      <c r="E63" s="18" t="s">
        <v>6</v>
      </c>
      <c r="F63" s="10"/>
    </row>
    <row r="64" spans="1:10" ht="15">
      <c r="A64" s="18" t="s">
        <v>7</v>
      </c>
      <c r="B64" s="18" t="s">
        <v>65</v>
      </c>
      <c r="C64" s="18" t="s">
        <v>7</v>
      </c>
      <c r="D64" s="18" t="s">
        <v>5</v>
      </c>
      <c r="E64" s="18" t="s">
        <v>6</v>
      </c>
      <c r="F64" s="10"/>
    </row>
    <row r="65" spans="1:6" ht="15">
      <c r="A65" s="18" t="s">
        <v>3</v>
      </c>
      <c r="B65" s="18" t="s">
        <v>66</v>
      </c>
      <c r="C65" s="18" t="s">
        <v>3</v>
      </c>
      <c r="D65" s="18" t="s">
        <v>10</v>
      </c>
      <c r="E65" s="18" t="s">
        <v>6</v>
      </c>
      <c r="F65" s="10"/>
    </row>
    <row r="66" spans="1:6" ht="15">
      <c r="A66" s="18" t="s">
        <v>25</v>
      </c>
      <c r="B66" s="18" t="s">
        <v>67</v>
      </c>
      <c r="C66" s="18" t="s">
        <v>25</v>
      </c>
      <c r="D66" s="18" t="s">
        <v>10</v>
      </c>
      <c r="E66" s="18" t="s">
        <v>6</v>
      </c>
      <c r="F66" s="10"/>
    </row>
    <row r="67" spans="1:6" ht="15">
      <c r="A67" s="18" t="s">
        <v>7</v>
      </c>
      <c r="B67" s="18" t="s">
        <v>68</v>
      </c>
      <c r="C67" s="18" t="s">
        <v>7</v>
      </c>
      <c r="D67" s="18" t="s">
        <v>5</v>
      </c>
      <c r="E67" s="18" t="s">
        <v>6</v>
      </c>
      <c r="F67" s="10"/>
    </row>
    <row r="68" spans="1:6" ht="15">
      <c r="A68" s="18" t="s">
        <v>25</v>
      </c>
      <c r="B68" s="18" t="s">
        <v>69</v>
      </c>
      <c r="C68" s="18" t="s">
        <v>25</v>
      </c>
      <c r="D68" s="18" t="s">
        <v>5</v>
      </c>
      <c r="E68" s="18" t="s">
        <v>6</v>
      </c>
      <c r="F68" s="10"/>
    </row>
    <row r="69" spans="1:6" ht="15">
      <c r="A69" s="18" t="s">
        <v>3</v>
      </c>
      <c r="B69" s="18" t="s">
        <v>70</v>
      </c>
      <c r="C69" s="18" t="s">
        <v>3</v>
      </c>
      <c r="D69" s="18" t="s">
        <v>5</v>
      </c>
      <c r="E69" s="18" t="s">
        <v>6</v>
      </c>
      <c r="F69" s="10"/>
    </row>
    <row r="70" spans="1:6" ht="15">
      <c r="A70" s="18" t="s">
        <v>3</v>
      </c>
      <c r="B70" s="18" t="s">
        <v>71</v>
      </c>
      <c r="C70" s="18" t="s">
        <v>3</v>
      </c>
      <c r="D70" s="18" t="s">
        <v>5</v>
      </c>
      <c r="E70" s="18" t="s">
        <v>6</v>
      </c>
      <c r="F70" s="10"/>
    </row>
    <row r="71" spans="1:6" ht="15">
      <c r="A71" s="18" t="s">
        <v>3</v>
      </c>
      <c r="B71" s="18" t="s">
        <v>72</v>
      </c>
      <c r="C71" s="18" t="s">
        <v>3</v>
      </c>
      <c r="D71" s="18" t="s">
        <v>5</v>
      </c>
      <c r="E71" s="18" t="s">
        <v>6</v>
      </c>
      <c r="F71" s="10"/>
    </row>
    <row r="72" spans="1:6" ht="15">
      <c r="A72" s="18" t="s">
        <v>11</v>
      </c>
      <c r="B72" s="18" t="s">
        <v>73</v>
      </c>
      <c r="C72" s="18" t="s">
        <v>11</v>
      </c>
      <c r="D72" s="18" t="s">
        <v>5</v>
      </c>
      <c r="E72" s="18" t="s">
        <v>6</v>
      </c>
      <c r="F72" s="10"/>
    </row>
    <row r="73" spans="1:6" ht="15">
      <c r="A73" s="18" t="s">
        <v>25</v>
      </c>
      <c r="B73" s="18" t="s">
        <v>74</v>
      </c>
      <c r="C73" s="18" t="s">
        <v>25</v>
      </c>
      <c r="D73" s="18" t="s">
        <v>5</v>
      </c>
      <c r="E73" s="18" t="s">
        <v>6</v>
      </c>
      <c r="F73" s="10"/>
    </row>
    <row r="74" spans="1:6" ht="15">
      <c r="A74" s="18" t="s">
        <v>3</v>
      </c>
      <c r="B74" s="18" t="s">
        <v>75</v>
      </c>
      <c r="C74" s="18" t="s">
        <v>3</v>
      </c>
      <c r="D74" s="18" t="s">
        <v>10</v>
      </c>
      <c r="E74" s="18" t="s">
        <v>6</v>
      </c>
      <c r="F74" s="10"/>
    </row>
    <row r="75" spans="1:6" ht="15">
      <c r="A75" s="18" t="s">
        <v>3</v>
      </c>
      <c r="B75" s="18" t="s">
        <v>76</v>
      </c>
      <c r="C75" s="18" t="s">
        <v>3</v>
      </c>
      <c r="D75" s="18" t="s">
        <v>5</v>
      </c>
      <c r="E75" s="18" t="s">
        <v>6</v>
      </c>
      <c r="F75" s="10"/>
    </row>
    <row r="76" spans="1:6" ht="15">
      <c r="A76" s="18" t="s">
        <v>3</v>
      </c>
      <c r="B76" s="18" t="s">
        <v>77</v>
      </c>
      <c r="C76" s="18" t="s">
        <v>3</v>
      </c>
      <c r="D76" s="18" t="s">
        <v>5</v>
      </c>
      <c r="E76" s="18" t="s">
        <v>6</v>
      </c>
      <c r="F76" s="10"/>
    </row>
    <row r="77" spans="1:6" ht="15">
      <c r="A77" s="18" t="s">
        <v>11</v>
      </c>
      <c r="B77" s="18" t="s">
        <v>78</v>
      </c>
      <c r="C77" s="18" t="s">
        <v>11</v>
      </c>
      <c r="D77" s="18" t="s">
        <v>5</v>
      </c>
      <c r="E77" s="18" t="s">
        <v>6</v>
      </c>
      <c r="F77" s="10"/>
    </row>
    <row r="78" spans="1:6" ht="15">
      <c r="A78" s="18" t="s">
        <v>7</v>
      </c>
      <c r="B78" s="18" t="s">
        <v>79</v>
      </c>
      <c r="C78" s="18" t="s">
        <v>7</v>
      </c>
      <c r="D78" s="18" t="s">
        <v>5</v>
      </c>
      <c r="E78" s="18" t="s">
        <v>6</v>
      </c>
      <c r="F78" s="10"/>
    </row>
    <row r="79" spans="1:6" ht="15">
      <c r="A79" s="18" t="s">
        <v>11</v>
      </c>
      <c r="B79" s="18" t="s">
        <v>80</v>
      </c>
      <c r="C79" s="18" t="s">
        <v>11</v>
      </c>
      <c r="D79" s="18" t="s">
        <v>5</v>
      </c>
      <c r="E79" s="18" t="s">
        <v>6</v>
      </c>
      <c r="F79" s="10"/>
    </row>
    <row r="80" spans="1:6" ht="15">
      <c r="A80" s="18" t="s">
        <v>25</v>
      </c>
      <c r="B80" s="18" t="s">
        <v>81</v>
      </c>
      <c r="C80" s="18" t="s">
        <v>25</v>
      </c>
      <c r="D80" s="18" t="s">
        <v>5</v>
      </c>
      <c r="E80" s="18" t="s">
        <v>6</v>
      </c>
      <c r="F80" s="10"/>
    </row>
    <row r="81" spans="1:6" ht="15">
      <c r="A81" s="18" t="s">
        <v>11</v>
      </c>
      <c r="B81" s="18" t="s">
        <v>82</v>
      </c>
      <c r="C81" s="18" t="s">
        <v>11</v>
      </c>
      <c r="D81" s="18" t="s">
        <v>5</v>
      </c>
      <c r="E81" s="18" t="s">
        <v>6</v>
      </c>
      <c r="F81" s="10"/>
    </row>
    <row r="82" spans="1:6" ht="15">
      <c r="A82" s="18" t="s">
        <v>25</v>
      </c>
      <c r="B82" s="18" t="s">
        <v>83</v>
      </c>
      <c r="C82" s="18" t="s">
        <v>25</v>
      </c>
      <c r="D82" s="18" t="s">
        <v>10</v>
      </c>
      <c r="E82" s="18" t="s">
        <v>6</v>
      </c>
      <c r="F82" s="10"/>
    </row>
    <row r="83" spans="1:6" ht="15">
      <c r="A83" s="18" t="s">
        <v>7</v>
      </c>
      <c r="B83" s="18" t="s">
        <v>84</v>
      </c>
      <c r="C83" s="18" t="s">
        <v>7</v>
      </c>
      <c r="D83" s="18" t="s">
        <v>5</v>
      </c>
      <c r="E83" s="18" t="s">
        <v>6</v>
      </c>
      <c r="F83" s="10"/>
    </row>
    <row r="84" spans="1:6" ht="15">
      <c r="A84" s="18" t="s">
        <v>3</v>
      </c>
      <c r="B84" s="18" t="s">
        <v>85</v>
      </c>
      <c r="C84" s="18" t="s">
        <v>3</v>
      </c>
      <c r="D84" s="18" t="s">
        <v>5</v>
      </c>
      <c r="E84" s="18" t="s">
        <v>6</v>
      </c>
      <c r="F84" s="10"/>
    </row>
    <row r="85" spans="1:6" ht="15">
      <c r="A85" s="18" t="s">
        <v>7</v>
      </c>
      <c r="B85" s="18" t="s">
        <v>86</v>
      </c>
      <c r="C85" s="18" t="s">
        <v>7</v>
      </c>
      <c r="D85" s="18" t="s">
        <v>20</v>
      </c>
      <c r="E85" s="18" t="s">
        <v>21</v>
      </c>
      <c r="F85" s="10"/>
    </row>
    <row r="86" spans="1:6" ht="15">
      <c r="A86" s="18" t="s">
        <v>25</v>
      </c>
      <c r="B86" s="18" t="s">
        <v>87</v>
      </c>
      <c r="C86" s="18" t="s">
        <v>25</v>
      </c>
      <c r="D86" s="18" t="s">
        <v>5</v>
      </c>
      <c r="E86" s="18" t="s">
        <v>6</v>
      </c>
      <c r="F86" s="10"/>
    </row>
    <row r="87" spans="1:6" ht="15">
      <c r="A87" s="18" t="s">
        <v>11</v>
      </c>
      <c r="B87" s="18" t="s">
        <v>88</v>
      </c>
      <c r="C87" s="18" t="s">
        <v>11</v>
      </c>
      <c r="D87" s="18" t="s">
        <v>10</v>
      </c>
      <c r="E87" s="18" t="s">
        <v>6</v>
      </c>
      <c r="F87" s="10"/>
    </row>
    <row r="88" spans="1:6" ht="15">
      <c r="A88" s="18" t="s">
        <v>3</v>
      </c>
      <c r="B88" s="18" t="s">
        <v>89</v>
      </c>
      <c r="C88" s="18" t="s">
        <v>3</v>
      </c>
      <c r="D88" s="18" t="s">
        <v>10</v>
      </c>
      <c r="E88" s="18" t="s">
        <v>6</v>
      </c>
      <c r="F88" s="10"/>
    </row>
    <row r="89" spans="1:6" ht="15">
      <c r="A89" s="18" t="s">
        <v>25</v>
      </c>
      <c r="B89" s="18" t="s">
        <v>90</v>
      </c>
      <c r="C89" s="18" t="s">
        <v>25</v>
      </c>
      <c r="D89" s="18" t="s">
        <v>5</v>
      </c>
      <c r="E89" s="18" t="s">
        <v>6</v>
      </c>
      <c r="F89" s="10"/>
    </row>
    <row r="90" spans="1:6" ht="15">
      <c r="A90" s="18" t="s">
        <v>11</v>
      </c>
      <c r="B90" s="18" t="s">
        <v>91</v>
      </c>
      <c r="C90" s="18" t="s">
        <v>11</v>
      </c>
      <c r="D90" s="18" t="s">
        <v>5</v>
      </c>
      <c r="E90" s="18" t="s">
        <v>6</v>
      </c>
      <c r="F90" s="10"/>
    </row>
    <row r="91" spans="1:6" ht="15">
      <c r="A91" s="18" t="s">
        <v>11</v>
      </c>
      <c r="B91" s="18" t="s">
        <v>92</v>
      </c>
      <c r="C91" s="18" t="s">
        <v>11</v>
      </c>
      <c r="D91" s="18" t="s">
        <v>5</v>
      </c>
      <c r="E91" s="18" t="s">
        <v>6</v>
      </c>
      <c r="F91" s="10"/>
    </row>
    <row r="92" spans="1:6" ht="15">
      <c r="A92" s="18" t="s">
        <v>25</v>
      </c>
      <c r="B92" s="18" t="s">
        <v>93</v>
      </c>
      <c r="C92" s="18" t="s">
        <v>25</v>
      </c>
      <c r="D92" s="18" t="s">
        <v>5</v>
      </c>
      <c r="E92" s="18" t="s">
        <v>6</v>
      </c>
      <c r="F92" s="10"/>
    </row>
    <row r="93" spans="1:6" ht="15">
      <c r="A93" s="18" t="s">
        <v>25</v>
      </c>
      <c r="B93" s="18" t="s">
        <v>94</v>
      </c>
      <c r="C93" s="18" t="s">
        <v>25</v>
      </c>
      <c r="D93" s="18" t="s">
        <v>5</v>
      </c>
      <c r="E93" s="18" t="s">
        <v>6</v>
      </c>
      <c r="F93" s="10"/>
    </row>
    <row r="94" spans="1:6" ht="15">
      <c r="A94" s="18" t="s">
        <v>3</v>
      </c>
      <c r="B94" s="18" t="s">
        <v>95</v>
      </c>
      <c r="C94" s="18" t="s">
        <v>3</v>
      </c>
      <c r="D94" s="18" t="s">
        <v>5</v>
      </c>
      <c r="E94" s="18" t="s">
        <v>6</v>
      </c>
      <c r="F94" s="10"/>
    </row>
    <row r="95" spans="1:6" ht="15">
      <c r="A95" s="18" t="s">
        <v>11</v>
      </c>
      <c r="B95" s="18" t="s">
        <v>96</v>
      </c>
      <c r="C95" s="18" t="s">
        <v>11</v>
      </c>
      <c r="D95" s="18" t="s">
        <v>5</v>
      </c>
      <c r="E95" s="18" t="s">
        <v>6</v>
      </c>
      <c r="F95" s="10"/>
    </row>
    <row r="96" spans="1:6" ht="15">
      <c r="A96" s="18" t="s">
        <v>3</v>
      </c>
      <c r="B96" s="18" t="s">
        <v>97</v>
      </c>
      <c r="C96" s="18" t="s">
        <v>3</v>
      </c>
      <c r="D96" s="18" t="s">
        <v>10</v>
      </c>
      <c r="E96" s="18" t="s">
        <v>6</v>
      </c>
      <c r="F96" s="10"/>
    </row>
    <row r="97" spans="1:6" ht="15">
      <c r="A97" s="18" t="s">
        <v>25</v>
      </c>
      <c r="B97" s="18" t="s">
        <v>98</v>
      </c>
      <c r="C97" s="18" t="s">
        <v>25</v>
      </c>
      <c r="D97" s="18" t="s">
        <v>10</v>
      </c>
      <c r="E97" s="18" t="s">
        <v>6</v>
      </c>
      <c r="F97" s="10"/>
    </row>
    <row r="98" spans="1:6" ht="15">
      <c r="A98" s="18" t="s">
        <v>18</v>
      </c>
      <c r="B98" s="18" t="s">
        <v>99</v>
      </c>
      <c r="C98" s="18" t="s">
        <v>18</v>
      </c>
      <c r="D98" s="18" t="s">
        <v>20</v>
      </c>
      <c r="E98" s="18" t="s">
        <v>6</v>
      </c>
      <c r="F98" s="10"/>
    </row>
    <row r="99" spans="1:6" ht="15">
      <c r="A99" s="18" t="s">
        <v>25</v>
      </c>
      <c r="B99" s="18" t="s">
        <v>100</v>
      </c>
      <c r="C99" s="18" t="s">
        <v>25</v>
      </c>
      <c r="D99" s="18" t="s">
        <v>5</v>
      </c>
      <c r="E99" s="18" t="s">
        <v>6</v>
      </c>
      <c r="F99" s="10"/>
    </row>
    <row r="100" spans="1:6" ht="15">
      <c r="A100" s="18" t="s">
        <v>11</v>
      </c>
      <c r="B100" s="18" t="s">
        <v>101</v>
      </c>
      <c r="C100" s="18" t="s">
        <v>11</v>
      </c>
      <c r="D100" s="18" t="s">
        <v>10</v>
      </c>
      <c r="E100" s="18" t="s">
        <v>6</v>
      </c>
      <c r="F100" s="10"/>
    </row>
    <row r="101" spans="1:6" ht="15">
      <c r="A101" s="18" t="s">
        <v>18</v>
      </c>
      <c r="B101" s="18" t="s">
        <v>102</v>
      </c>
      <c r="C101" s="18" t="s">
        <v>18</v>
      </c>
      <c r="D101" s="18" t="s">
        <v>10</v>
      </c>
      <c r="E101" s="18" t="s">
        <v>6</v>
      </c>
      <c r="F101" s="10"/>
    </row>
    <row r="102" spans="1:6" ht="15">
      <c r="A102" s="18" t="s">
        <v>25</v>
      </c>
      <c r="B102" s="18" t="s">
        <v>103</v>
      </c>
      <c r="C102" s="18" t="s">
        <v>25</v>
      </c>
      <c r="D102" s="18" t="s">
        <v>5</v>
      </c>
      <c r="E102" s="18" t="s">
        <v>6</v>
      </c>
      <c r="F102" s="10"/>
    </row>
    <row r="103" spans="1:6" ht="15">
      <c r="A103" s="18" t="s">
        <v>7</v>
      </c>
      <c r="B103" s="18" t="s">
        <v>104</v>
      </c>
      <c r="C103" s="18" t="s">
        <v>7</v>
      </c>
      <c r="D103" s="18" t="s">
        <v>5</v>
      </c>
      <c r="E103" s="18" t="s">
        <v>6</v>
      </c>
      <c r="F103" s="10"/>
    </row>
    <row r="104" spans="1:6" ht="15">
      <c r="A104" s="18" t="s">
        <v>7</v>
      </c>
      <c r="B104" s="18" t="s">
        <v>105</v>
      </c>
      <c r="C104" s="18" t="s">
        <v>7</v>
      </c>
      <c r="D104" s="18" t="s">
        <v>5</v>
      </c>
      <c r="E104" s="18" t="s">
        <v>6</v>
      </c>
      <c r="F104" s="10"/>
    </row>
    <row r="105" spans="1:6" ht="15">
      <c r="A105" s="18" t="s">
        <v>3</v>
      </c>
      <c r="B105" s="18" t="s">
        <v>106</v>
      </c>
      <c r="C105" s="18" t="s">
        <v>3</v>
      </c>
      <c r="D105" s="18" t="s">
        <v>5</v>
      </c>
      <c r="E105" s="18" t="s">
        <v>6</v>
      </c>
      <c r="F105" s="10"/>
    </row>
    <row r="106" spans="1:6" ht="15">
      <c r="A106" s="18" t="s">
        <v>25</v>
      </c>
      <c r="B106" s="18" t="s">
        <v>107</v>
      </c>
      <c r="C106" s="18" t="s">
        <v>25</v>
      </c>
      <c r="D106" s="18" t="s">
        <v>5</v>
      </c>
      <c r="E106" s="18" t="s">
        <v>6</v>
      </c>
      <c r="F106" s="10"/>
    </row>
    <row r="107" spans="1:6" ht="15">
      <c r="A107" s="18" t="s">
        <v>25</v>
      </c>
      <c r="B107" s="18" t="s">
        <v>108</v>
      </c>
      <c r="C107" s="18" t="s">
        <v>25</v>
      </c>
      <c r="D107" s="18" t="s">
        <v>5</v>
      </c>
      <c r="E107" s="18" t="s">
        <v>6</v>
      </c>
      <c r="F107" s="10"/>
    </row>
    <row r="108" spans="1:6" ht="15">
      <c r="A108" s="18" t="s">
        <v>25</v>
      </c>
      <c r="B108" s="18" t="s">
        <v>109</v>
      </c>
      <c r="C108" s="18" t="s">
        <v>25</v>
      </c>
      <c r="D108" s="18" t="s">
        <v>5</v>
      </c>
      <c r="E108" s="18" t="s">
        <v>6</v>
      </c>
      <c r="F108" s="10"/>
    </row>
    <row r="109" spans="1:6" ht="15">
      <c r="A109" s="18" t="s">
        <v>25</v>
      </c>
      <c r="B109" s="18" t="s">
        <v>110</v>
      </c>
      <c r="C109" s="18" t="s">
        <v>25</v>
      </c>
      <c r="D109" s="18" t="s">
        <v>5</v>
      </c>
      <c r="E109" s="18" t="s">
        <v>6</v>
      </c>
      <c r="F109" s="10"/>
    </row>
    <row r="110" spans="1:6" ht="15">
      <c r="A110" s="18" t="s">
        <v>11</v>
      </c>
      <c r="B110" s="18" t="s">
        <v>111</v>
      </c>
      <c r="C110" s="18" t="s">
        <v>11</v>
      </c>
      <c r="D110" s="18" t="s">
        <v>5</v>
      </c>
      <c r="E110" s="18" t="s">
        <v>6</v>
      </c>
      <c r="F110" s="10"/>
    </row>
    <row r="111" spans="1:6" ht="15">
      <c r="A111" s="18" t="s">
        <v>3</v>
      </c>
      <c r="B111" s="18" t="s">
        <v>112</v>
      </c>
      <c r="C111" s="18" t="s">
        <v>3</v>
      </c>
      <c r="D111" s="18" t="s">
        <v>5</v>
      </c>
      <c r="E111" s="18" t="s">
        <v>6</v>
      </c>
      <c r="F111" s="10"/>
    </row>
    <row r="112" spans="1:6" ht="15">
      <c r="A112" s="18" t="s">
        <v>3</v>
      </c>
      <c r="B112" s="18" t="s">
        <v>113</v>
      </c>
      <c r="C112" s="18" t="s">
        <v>3</v>
      </c>
      <c r="D112" s="18" t="s">
        <v>5</v>
      </c>
      <c r="E112" s="18" t="s">
        <v>6</v>
      </c>
      <c r="F112" s="10"/>
    </row>
    <row r="113" spans="1:6" ht="15">
      <c r="A113" s="18" t="s">
        <v>3</v>
      </c>
      <c r="B113" s="18" t="s">
        <v>114</v>
      </c>
      <c r="C113" s="18" t="s">
        <v>3</v>
      </c>
      <c r="D113" s="18" t="s">
        <v>10</v>
      </c>
      <c r="E113" s="18" t="s">
        <v>6</v>
      </c>
      <c r="F113" s="10"/>
    </row>
    <row r="114" spans="1:6" ht="15">
      <c r="A114" s="18" t="s">
        <v>11</v>
      </c>
      <c r="B114" s="18" t="s">
        <v>115</v>
      </c>
      <c r="C114" s="18" t="s">
        <v>11</v>
      </c>
      <c r="D114" s="18" t="s">
        <v>5</v>
      </c>
      <c r="E114" s="18" t="s">
        <v>6</v>
      </c>
      <c r="F114" s="10"/>
    </row>
    <row r="115" spans="1:6" ht="15">
      <c r="A115" s="18" t="s">
        <v>3</v>
      </c>
      <c r="B115" s="18" t="s">
        <v>116</v>
      </c>
      <c r="C115" s="18" t="s">
        <v>3</v>
      </c>
      <c r="D115" s="18" t="s">
        <v>5</v>
      </c>
      <c r="E115" s="18" t="s">
        <v>6</v>
      </c>
      <c r="F115" s="10"/>
    </row>
    <row r="116" spans="1:6" ht="15">
      <c r="A116" s="18" t="s">
        <v>25</v>
      </c>
      <c r="B116" s="18" t="s">
        <v>117</v>
      </c>
      <c r="C116" s="18" t="s">
        <v>25</v>
      </c>
      <c r="D116" s="18" t="s">
        <v>5</v>
      </c>
      <c r="E116" s="18" t="s">
        <v>6</v>
      </c>
      <c r="F116" s="10"/>
    </row>
    <row r="117" spans="1:6" ht="15">
      <c r="A117" s="18" t="s">
        <v>3</v>
      </c>
      <c r="B117" s="18" t="s">
        <v>118</v>
      </c>
      <c r="C117" s="18" t="s">
        <v>3</v>
      </c>
      <c r="D117" s="18" t="s">
        <v>20</v>
      </c>
      <c r="E117" s="18" t="s">
        <v>21</v>
      </c>
      <c r="F117" s="10"/>
    </row>
    <row r="118" spans="1:6" ht="15">
      <c r="A118" s="18" t="s">
        <v>25</v>
      </c>
      <c r="B118" s="18" t="s">
        <v>119</v>
      </c>
      <c r="C118" s="18" t="s">
        <v>25</v>
      </c>
      <c r="D118" s="18" t="s">
        <v>20</v>
      </c>
      <c r="E118" s="18" t="s">
        <v>21</v>
      </c>
      <c r="F118" s="10"/>
    </row>
    <row r="119" spans="1:6" ht="15">
      <c r="A119" s="18" t="s">
        <v>25</v>
      </c>
      <c r="B119" s="18" t="s">
        <v>120</v>
      </c>
      <c r="C119" s="18" t="s">
        <v>25</v>
      </c>
      <c r="D119" s="18" t="s">
        <v>5</v>
      </c>
      <c r="E119" s="18" t="s">
        <v>6</v>
      </c>
      <c r="F119" s="10"/>
    </row>
    <row r="120" spans="1:6" ht="15">
      <c r="A120" s="18" t="s">
        <v>11</v>
      </c>
      <c r="B120" s="18" t="s">
        <v>121</v>
      </c>
      <c r="C120" s="18" t="s">
        <v>11</v>
      </c>
      <c r="D120" s="18" t="s">
        <v>20</v>
      </c>
      <c r="E120" s="18" t="s">
        <v>21</v>
      </c>
      <c r="F120" s="10"/>
    </row>
    <row r="121" spans="1:6" ht="15">
      <c r="A121" s="18" t="s">
        <v>11</v>
      </c>
      <c r="B121" s="18" t="s">
        <v>122</v>
      </c>
      <c r="C121" s="18" t="s">
        <v>11</v>
      </c>
      <c r="D121" s="18" t="s">
        <v>10</v>
      </c>
      <c r="E121" s="18" t="s">
        <v>6</v>
      </c>
      <c r="F121" s="10"/>
    </row>
    <row r="122" spans="1:6" ht="15">
      <c r="A122" s="18" t="s">
        <v>11</v>
      </c>
      <c r="B122" s="18" t="s">
        <v>123</v>
      </c>
      <c r="C122" s="18" t="s">
        <v>11</v>
      </c>
      <c r="D122" s="18" t="s">
        <v>5</v>
      </c>
      <c r="E122" s="18" t="s">
        <v>6</v>
      </c>
      <c r="F122" s="10"/>
    </row>
    <row r="123" spans="1:6" ht="15">
      <c r="A123" s="18" t="s">
        <v>11</v>
      </c>
      <c r="B123" s="18" t="s">
        <v>124</v>
      </c>
      <c r="C123" s="18" t="s">
        <v>11</v>
      </c>
      <c r="D123" s="18" t="s">
        <v>5</v>
      </c>
      <c r="E123" s="18" t="s">
        <v>6</v>
      </c>
      <c r="F123" s="10"/>
    </row>
    <row r="124" spans="1:6" ht="15">
      <c r="A124" s="18" t="s">
        <v>3</v>
      </c>
      <c r="B124" s="18" t="s">
        <v>125</v>
      </c>
      <c r="C124" s="18" t="s">
        <v>3</v>
      </c>
      <c r="D124" s="18" t="s">
        <v>5</v>
      </c>
      <c r="E124" s="18" t="s">
        <v>6</v>
      </c>
      <c r="F124" s="10"/>
    </row>
    <row r="125" spans="1:6" ht="15">
      <c r="A125" s="18" t="s">
        <v>3</v>
      </c>
      <c r="B125" s="18" t="s">
        <v>126</v>
      </c>
      <c r="C125" s="18" t="s">
        <v>3</v>
      </c>
      <c r="D125" s="18" t="s">
        <v>20</v>
      </c>
      <c r="E125" s="18" t="s">
        <v>21</v>
      </c>
      <c r="F125" s="10"/>
    </row>
    <row r="126" spans="1:6" ht="15">
      <c r="A126" s="18" t="s">
        <v>7</v>
      </c>
      <c r="B126" s="18" t="s">
        <v>127</v>
      </c>
      <c r="C126" s="18" t="s">
        <v>7</v>
      </c>
      <c r="D126" s="18" t="s">
        <v>5</v>
      </c>
      <c r="E126" s="18" t="s">
        <v>6</v>
      </c>
      <c r="F126" s="10"/>
    </row>
    <row r="127" spans="1:6" ht="15">
      <c r="A127" s="18" t="s">
        <v>3</v>
      </c>
      <c r="B127" s="18" t="s">
        <v>128</v>
      </c>
      <c r="C127" s="18" t="s">
        <v>3</v>
      </c>
      <c r="D127" s="18" t="s">
        <v>5</v>
      </c>
      <c r="E127" s="18" t="s">
        <v>6</v>
      </c>
      <c r="F127" s="10"/>
    </row>
    <row r="128" spans="1:6" ht="15">
      <c r="A128" s="18" t="s">
        <v>18</v>
      </c>
      <c r="B128" s="18" t="s">
        <v>129</v>
      </c>
      <c r="C128" s="18" t="s">
        <v>18</v>
      </c>
      <c r="D128" s="18" t="s">
        <v>20</v>
      </c>
      <c r="E128" s="18" t="s">
        <v>21</v>
      </c>
      <c r="F128" s="10"/>
    </row>
    <row r="129" spans="1:6" ht="15">
      <c r="A129" s="18" t="s">
        <v>25</v>
      </c>
      <c r="B129" s="18" t="s">
        <v>130</v>
      </c>
      <c r="C129" s="18" t="s">
        <v>25</v>
      </c>
      <c r="D129" s="18" t="s">
        <v>5</v>
      </c>
      <c r="E129" s="18" t="s">
        <v>6</v>
      </c>
      <c r="F129" s="10"/>
    </row>
    <row r="130" spans="1:6" ht="15">
      <c r="A130" s="18" t="s">
        <v>25</v>
      </c>
      <c r="B130" s="18" t="s">
        <v>131</v>
      </c>
      <c r="C130" s="18" t="s">
        <v>25</v>
      </c>
      <c r="D130" s="18" t="s">
        <v>5</v>
      </c>
      <c r="E130" s="18" t="s">
        <v>6</v>
      </c>
      <c r="F130" s="10"/>
    </row>
    <row r="131" spans="1:6" ht="15">
      <c r="A131" s="18" t="s">
        <v>7</v>
      </c>
      <c r="B131" s="18" t="s">
        <v>132</v>
      </c>
      <c r="C131" s="18" t="s">
        <v>7</v>
      </c>
      <c r="D131" s="18" t="s">
        <v>20</v>
      </c>
      <c r="E131" s="18" t="s">
        <v>21</v>
      </c>
      <c r="F131" s="10"/>
    </row>
    <row r="132" spans="1:6" ht="15">
      <c r="A132" s="18" t="s">
        <v>11</v>
      </c>
      <c r="B132" s="18" t="s">
        <v>133</v>
      </c>
      <c r="C132" s="18" t="s">
        <v>11</v>
      </c>
      <c r="D132" s="18" t="s">
        <v>5</v>
      </c>
      <c r="E132" s="18" t="s">
        <v>6</v>
      </c>
      <c r="F132" s="10"/>
    </row>
    <row r="133" spans="1:6" ht="15">
      <c r="A133" s="18" t="s">
        <v>11</v>
      </c>
      <c r="B133" s="18" t="s">
        <v>134</v>
      </c>
      <c r="C133" s="18" t="s">
        <v>11</v>
      </c>
      <c r="D133" s="18" t="s">
        <v>5</v>
      </c>
      <c r="E133" s="18" t="s">
        <v>6</v>
      </c>
      <c r="F133" s="10"/>
    </row>
    <row r="134" spans="1:6" ht="15">
      <c r="A134" s="18" t="s">
        <v>11</v>
      </c>
      <c r="B134" s="18" t="s">
        <v>135</v>
      </c>
      <c r="C134" s="18" t="s">
        <v>11</v>
      </c>
      <c r="D134" s="18" t="s">
        <v>5</v>
      </c>
      <c r="E134" s="18" t="s">
        <v>6</v>
      </c>
      <c r="F134" s="10"/>
    </row>
    <row r="135" spans="1:6" ht="15">
      <c r="A135" s="18" t="s">
        <v>25</v>
      </c>
      <c r="B135" s="18" t="s">
        <v>136</v>
      </c>
      <c r="C135" s="18" t="s">
        <v>25</v>
      </c>
      <c r="D135" s="18" t="s">
        <v>5</v>
      </c>
      <c r="E135" s="18" t="s">
        <v>6</v>
      </c>
      <c r="F135" s="10"/>
    </row>
    <row r="136" spans="1:6" ht="15">
      <c r="A136" s="18" t="s">
        <v>25</v>
      </c>
      <c r="B136" s="18" t="s">
        <v>137</v>
      </c>
      <c r="C136" s="18" t="s">
        <v>25</v>
      </c>
      <c r="D136" s="18" t="s">
        <v>5</v>
      </c>
      <c r="E136" s="18" t="s">
        <v>6</v>
      </c>
      <c r="F136" s="10"/>
    </row>
    <row r="137" spans="1:6" ht="15">
      <c r="A137" s="18" t="s">
        <v>3</v>
      </c>
      <c r="B137" s="18" t="s">
        <v>138</v>
      </c>
      <c r="C137" s="18" t="s">
        <v>3</v>
      </c>
      <c r="D137" s="18" t="s">
        <v>20</v>
      </c>
      <c r="E137" s="18" t="s">
        <v>21</v>
      </c>
      <c r="F137" s="10"/>
    </row>
    <row r="138" spans="1:6" ht="15">
      <c r="A138" s="18" t="s">
        <v>11</v>
      </c>
      <c r="B138" s="18" t="s">
        <v>139</v>
      </c>
      <c r="C138" s="18" t="s">
        <v>11</v>
      </c>
      <c r="D138" s="18" t="s">
        <v>5</v>
      </c>
      <c r="E138" s="18" t="s">
        <v>6</v>
      </c>
      <c r="F138" s="10"/>
    </row>
    <row r="139" spans="1:6" ht="15">
      <c r="A139" s="18" t="s">
        <v>11</v>
      </c>
      <c r="B139" s="18" t="s">
        <v>140</v>
      </c>
      <c r="C139" s="18" t="s">
        <v>11</v>
      </c>
      <c r="D139" s="18" t="s">
        <v>10</v>
      </c>
      <c r="E139" s="18" t="s">
        <v>6</v>
      </c>
      <c r="F139" s="10"/>
    </row>
    <row r="140" spans="1:6" ht="15">
      <c r="A140" s="18" t="s">
        <v>3</v>
      </c>
      <c r="B140" s="18" t="s">
        <v>141</v>
      </c>
      <c r="C140" s="18" t="s">
        <v>3</v>
      </c>
      <c r="D140" s="18" t="s">
        <v>5</v>
      </c>
      <c r="E140" s="18" t="s">
        <v>6</v>
      </c>
      <c r="F140" s="10"/>
    </row>
    <row r="141" spans="1:6" ht="15">
      <c r="A141" s="18" t="s">
        <v>25</v>
      </c>
      <c r="B141" s="18" t="s">
        <v>142</v>
      </c>
      <c r="C141" s="18" t="s">
        <v>25</v>
      </c>
      <c r="D141" s="18" t="s">
        <v>10</v>
      </c>
      <c r="E141" s="18" t="s">
        <v>6</v>
      </c>
      <c r="F141" s="10"/>
    </row>
    <row r="142" spans="1:6" ht="15">
      <c r="A142" s="18" t="s">
        <v>11</v>
      </c>
      <c r="B142" s="18" t="s">
        <v>143</v>
      </c>
      <c r="C142" s="18" t="s">
        <v>11</v>
      </c>
      <c r="D142" s="18" t="s">
        <v>5</v>
      </c>
      <c r="E142" s="18" t="s">
        <v>6</v>
      </c>
      <c r="F142" s="10"/>
    </row>
    <row r="143" spans="1:6" ht="15">
      <c r="A143" s="18" t="s">
        <v>3</v>
      </c>
      <c r="B143" s="18" t="s">
        <v>144</v>
      </c>
      <c r="C143" s="18" t="s">
        <v>3</v>
      </c>
      <c r="D143" s="18" t="s">
        <v>10</v>
      </c>
      <c r="E143" s="18" t="s">
        <v>6</v>
      </c>
      <c r="F143" s="10"/>
    </row>
    <row r="144" spans="1:6" ht="15">
      <c r="A144" s="18" t="s">
        <v>25</v>
      </c>
      <c r="B144" s="18" t="s">
        <v>145</v>
      </c>
      <c r="C144" s="18" t="s">
        <v>25</v>
      </c>
      <c r="D144" s="18" t="s">
        <v>10</v>
      </c>
      <c r="E144" s="18" t="s">
        <v>6</v>
      </c>
      <c r="F144" s="10"/>
    </row>
    <row r="145" spans="1:6" ht="15">
      <c r="A145" s="18" t="s">
        <v>11</v>
      </c>
      <c r="B145" s="18" t="s">
        <v>146</v>
      </c>
      <c r="C145" s="18" t="s">
        <v>11</v>
      </c>
      <c r="D145" s="18" t="s">
        <v>5</v>
      </c>
      <c r="E145" s="18" t="s">
        <v>6</v>
      </c>
      <c r="F145" s="10"/>
    </row>
    <row r="146" spans="1:6" ht="15">
      <c r="A146" s="18" t="s">
        <v>3</v>
      </c>
      <c r="B146" s="18" t="s">
        <v>147</v>
      </c>
      <c r="C146" s="18" t="s">
        <v>3</v>
      </c>
      <c r="D146" s="18" t="s">
        <v>5</v>
      </c>
      <c r="E146" s="18" t="s">
        <v>6</v>
      </c>
      <c r="F146" s="10"/>
    </row>
    <row r="147" spans="1:6" ht="15">
      <c r="A147" s="18" t="s">
        <v>25</v>
      </c>
      <c r="B147" s="18" t="s">
        <v>148</v>
      </c>
      <c r="C147" s="18" t="s">
        <v>25</v>
      </c>
      <c r="D147" s="18" t="s">
        <v>5</v>
      </c>
      <c r="E147" s="18" t="s">
        <v>6</v>
      </c>
      <c r="F147" s="10"/>
    </row>
    <row r="148" spans="1:6" ht="15">
      <c r="A148" s="18" t="s">
        <v>11</v>
      </c>
      <c r="B148" s="18" t="s">
        <v>149</v>
      </c>
      <c r="C148" s="18" t="s">
        <v>11</v>
      </c>
      <c r="D148" s="18" t="s">
        <v>5</v>
      </c>
      <c r="E148" s="18" t="s">
        <v>6</v>
      </c>
      <c r="F148" s="10"/>
    </row>
    <row r="149" spans="1:6" ht="15">
      <c r="A149" s="18" t="s">
        <v>7</v>
      </c>
      <c r="B149" s="18" t="s">
        <v>150</v>
      </c>
      <c r="C149" s="18" t="s">
        <v>7</v>
      </c>
      <c r="D149" s="18" t="s">
        <v>10</v>
      </c>
      <c r="E149" s="18" t="s">
        <v>6</v>
      </c>
      <c r="F149" s="10"/>
    </row>
    <row r="150" spans="1:6" ht="15">
      <c r="A150" s="18" t="s">
        <v>25</v>
      </c>
      <c r="B150" s="18" t="s">
        <v>151</v>
      </c>
      <c r="C150" s="18" t="s">
        <v>25</v>
      </c>
      <c r="D150" s="18" t="s">
        <v>5</v>
      </c>
      <c r="E150" s="18" t="s">
        <v>6</v>
      </c>
      <c r="F150" s="10"/>
    </row>
    <row r="151" spans="1:6" ht="15">
      <c r="A151" s="18" t="s">
        <v>11</v>
      </c>
      <c r="B151" s="18" t="s">
        <v>152</v>
      </c>
      <c r="C151" s="18" t="s">
        <v>11</v>
      </c>
      <c r="D151" s="18" t="s">
        <v>5</v>
      </c>
      <c r="E151" s="18" t="s">
        <v>6</v>
      </c>
      <c r="F151" s="10"/>
    </row>
    <row r="152" spans="1:6" ht="15">
      <c r="A152" s="18" t="s">
        <v>11</v>
      </c>
      <c r="B152" s="18" t="s">
        <v>153</v>
      </c>
      <c r="C152" s="18" t="s">
        <v>11</v>
      </c>
      <c r="D152" s="18" t="s">
        <v>5</v>
      </c>
      <c r="E152" s="18" t="s">
        <v>6</v>
      </c>
      <c r="F152" s="10"/>
    </row>
    <row r="153" spans="1:6" ht="15">
      <c r="A153" s="18" t="s">
        <v>11</v>
      </c>
      <c r="B153" s="18" t="s">
        <v>154</v>
      </c>
      <c r="C153" s="18" t="s">
        <v>11</v>
      </c>
      <c r="D153" s="18" t="s">
        <v>5</v>
      </c>
      <c r="E153" s="18" t="s">
        <v>6</v>
      </c>
      <c r="F153" s="10"/>
    </row>
    <row r="154" spans="1:6" ht="15">
      <c r="A154" s="18" t="s">
        <v>11</v>
      </c>
      <c r="B154" s="18" t="s">
        <v>155</v>
      </c>
      <c r="C154" s="18" t="s">
        <v>11</v>
      </c>
      <c r="D154" s="18" t="s">
        <v>5</v>
      </c>
      <c r="E154" s="18" t="s">
        <v>6</v>
      </c>
      <c r="F154" s="10"/>
    </row>
    <row r="155" spans="1:6" ht="15">
      <c r="A155" s="18" t="s">
        <v>3</v>
      </c>
      <c r="B155" s="18" t="s">
        <v>156</v>
      </c>
      <c r="C155" s="18" t="s">
        <v>3</v>
      </c>
      <c r="D155" s="18" t="s">
        <v>10</v>
      </c>
      <c r="E155" s="18" t="s">
        <v>6</v>
      </c>
      <c r="F155" s="10"/>
    </row>
    <row r="156" spans="1:6" ht="15">
      <c r="A156" s="18" t="s">
        <v>7</v>
      </c>
      <c r="B156" s="18" t="s">
        <v>157</v>
      </c>
      <c r="C156" s="18" t="s">
        <v>7</v>
      </c>
      <c r="D156" s="18" t="s">
        <v>10</v>
      </c>
      <c r="E156" s="18" t="s">
        <v>6</v>
      </c>
      <c r="F156" s="10"/>
    </row>
    <row r="157" spans="1:6" ht="15">
      <c r="A157" s="18" t="s">
        <v>11</v>
      </c>
      <c r="B157" s="18" t="s">
        <v>158</v>
      </c>
      <c r="C157" s="18" t="s">
        <v>11</v>
      </c>
      <c r="D157" s="18" t="s">
        <v>5</v>
      </c>
      <c r="E157" s="18" t="s">
        <v>6</v>
      </c>
      <c r="F157" s="10"/>
    </row>
    <row r="158" spans="1:6" ht="15">
      <c r="A158" s="18" t="s">
        <v>3</v>
      </c>
      <c r="B158" s="18" t="s">
        <v>159</v>
      </c>
      <c r="C158" s="18" t="s">
        <v>3</v>
      </c>
      <c r="D158" s="18" t="s">
        <v>5</v>
      </c>
      <c r="E158" s="18" t="s">
        <v>6</v>
      </c>
      <c r="F158" s="10"/>
    </row>
    <row r="159" spans="1:6" ht="15">
      <c r="A159" s="18" t="s">
        <v>25</v>
      </c>
      <c r="B159" s="18" t="s">
        <v>931</v>
      </c>
      <c r="C159" s="18" t="s">
        <v>25</v>
      </c>
      <c r="D159" s="18" t="s">
        <v>5</v>
      </c>
      <c r="E159" s="18" t="s">
        <v>6</v>
      </c>
      <c r="F159" s="10"/>
    </row>
    <row r="160" spans="1:6" ht="15">
      <c r="A160" s="18" t="s">
        <v>3</v>
      </c>
      <c r="B160" s="18" t="s">
        <v>160</v>
      </c>
      <c r="C160" s="18" t="s">
        <v>3</v>
      </c>
      <c r="D160" s="18" t="s">
        <v>5</v>
      </c>
      <c r="E160" s="18" t="s">
        <v>6</v>
      </c>
      <c r="F160" s="10"/>
    </row>
    <row r="161" spans="1:6" ht="15">
      <c r="A161" s="18" t="s">
        <v>7</v>
      </c>
      <c r="B161" s="18" t="s">
        <v>161</v>
      </c>
      <c r="C161" s="18" t="s">
        <v>7</v>
      </c>
      <c r="D161" s="18" t="s">
        <v>10</v>
      </c>
      <c r="E161" s="18" t="s">
        <v>6</v>
      </c>
      <c r="F161" s="10"/>
    </row>
    <row r="162" spans="1:6" ht="15">
      <c r="A162" s="18" t="s">
        <v>3</v>
      </c>
      <c r="B162" s="18" t="s">
        <v>162</v>
      </c>
      <c r="C162" s="18" t="s">
        <v>3</v>
      </c>
      <c r="D162" s="18" t="s">
        <v>10</v>
      </c>
      <c r="E162" s="18" t="s">
        <v>6</v>
      </c>
      <c r="F162" s="10"/>
    </row>
    <row r="163" spans="1:6" ht="15">
      <c r="A163" s="18" t="s">
        <v>3</v>
      </c>
      <c r="B163" s="18" t="s">
        <v>163</v>
      </c>
      <c r="C163" s="18" t="s">
        <v>3</v>
      </c>
      <c r="D163" s="18" t="s">
        <v>5</v>
      </c>
      <c r="E163" s="18" t="s">
        <v>6</v>
      </c>
      <c r="F163" s="10"/>
    </row>
    <row r="164" spans="1:6" ht="15">
      <c r="A164" s="18" t="s">
        <v>3</v>
      </c>
      <c r="B164" s="18" t="s">
        <v>164</v>
      </c>
      <c r="C164" s="18" t="s">
        <v>3</v>
      </c>
      <c r="D164" s="18" t="s">
        <v>5</v>
      </c>
      <c r="E164" s="18" t="s">
        <v>6</v>
      </c>
      <c r="F164" s="10"/>
    </row>
    <row r="165" spans="1:6" ht="15">
      <c r="A165" s="18" t="s">
        <v>25</v>
      </c>
      <c r="B165" s="18" t="s">
        <v>165</v>
      </c>
      <c r="C165" s="18" t="s">
        <v>25</v>
      </c>
      <c r="D165" s="18" t="s">
        <v>5</v>
      </c>
      <c r="E165" s="18" t="s">
        <v>6</v>
      </c>
      <c r="F165" s="10"/>
    </row>
    <row r="166" spans="1:6" ht="15">
      <c r="A166" s="18" t="s">
        <v>3</v>
      </c>
      <c r="B166" s="18" t="s">
        <v>166</v>
      </c>
      <c r="C166" s="18" t="s">
        <v>3</v>
      </c>
      <c r="D166" s="18" t="s">
        <v>5</v>
      </c>
      <c r="E166" s="18" t="s">
        <v>6</v>
      </c>
      <c r="F166" s="10"/>
    </row>
    <row r="167" spans="1:6" ht="15">
      <c r="A167" s="18" t="s">
        <v>3</v>
      </c>
      <c r="B167" s="18" t="s">
        <v>167</v>
      </c>
      <c r="C167" s="18" t="s">
        <v>3</v>
      </c>
      <c r="D167" s="18" t="s">
        <v>5</v>
      </c>
      <c r="E167" s="18" t="s">
        <v>6</v>
      </c>
      <c r="F167" s="10"/>
    </row>
    <row r="168" spans="1:6" ht="15">
      <c r="A168" s="18" t="s">
        <v>3</v>
      </c>
      <c r="B168" s="18" t="s">
        <v>168</v>
      </c>
      <c r="C168" s="18" t="s">
        <v>3</v>
      </c>
      <c r="D168" s="18" t="s">
        <v>5</v>
      </c>
      <c r="E168" s="18" t="s">
        <v>6</v>
      </c>
      <c r="F168" s="10"/>
    </row>
    <row r="169" spans="1:6" ht="15">
      <c r="A169" s="18" t="s">
        <v>3</v>
      </c>
      <c r="B169" s="18" t="s">
        <v>169</v>
      </c>
      <c r="C169" s="18" t="s">
        <v>3</v>
      </c>
      <c r="D169" s="18" t="s">
        <v>5</v>
      </c>
      <c r="E169" s="18" t="s">
        <v>6</v>
      </c>
      <c r="F169" s="10"/>
    </row>
    <row r="170" spans="1:6" ht="15">
      <c r="A170" s="18" t="s">
        <v>11</v>
      </c>
      <c r="B170" s="18" t="s">
        <v>170</v>
      </c>
      <c r="C170" s="18" t="s">
        <v>11</v>
      </c>
      <c r="D170" s="18" t="s">
        <v>5</v>
      </c>
      <c r="E170" s="18" t="s">
        <v>6</v>
      </c>
      <c r="F170" s="10"/>
    </row>
    <row r="171" spans="1:6" ht="15">
      <c r="A171" s="18" t="s">
        <v>25</v>
      </c>
      <c r="B171" s="18" t="s">
        <v>171</v>
      </c>
      <c r="C171" s="18" t="s">
        <v>25</v>
      </c>
      <c r="D171" s="18" t="s">
        <v>5</v>
      </c>
      <c r="E171" s="18" t="s">
        <v>6</v>
      </c>
      <c r="F171" s="10"/>
    </row>
    <row r="172" spans="1:6" ht="15">
      <c r="A172" s="18" t="s">
        <v>3</v>
      </c>
      <c r="B172" s="18" t="s">
        <v>172</v>
      </c>
      <c r="C172" s="18" t="s">
        <v>3</v>
      </c>
      <c r="D172" s="18" t="s">
        <v>5</v>
      </c>
      <c r="E172" s="18" t="s">
        <v>6</v>
      </c>
      <c r="F172" s="10"/>
    </row>
    <row r="173" spans="1:6" ht="15">
      <c r="A173" s="18" t="s">
        <v>25</v>
      </c>
      <c r="B173" s="18" t="s">
        <v>173</v>
      </c>
      <c r="C173" s="18" t="s">
        <v>25</v>
      </c>
      <c r="D173" s="18" t="s">
        <v>5</v>
      </c>
      <c r="E173" s="18" t="s">
        <v>6</v>
      </c>
      <c r="F173" s="10"/>
    </row>
    <row r="174" spans="1:6" ht="15">
      <c r="A174" s="18" t="s">
        <v>11</v>
      </c>
      <c r="B174" s="18" t="s">
        <v>174</v>
      </c>
      <c r="C174" s="18" t="s">
        <v>11</v>
      </c>
      <c r="D174" s="18" t="s">
        <v>5</v>
      </c>
      <c r="E174" s="18" t="s">
        <v>6</v>
      </c>
      <c r="F174" s="10"/>
    </row>
    <row r="175" spans="1:6" ht="15">
      <c r="A175" s="18" t="s">
        <v>3</v>
      </c>
      <c r="B175" s="18" t="s">
        <v>175</v>
      </c>
      <c r="C175" s="18" t="s">
        <v>3</v>
      </c>
      <c r="D175" s="18" t="s">
        <v>5</v>
      </c>
      <c r="E175" s="18" t="s">
        <v>6</v>
      </c>
      <c r="F175" s="10"/>
    </row>
    <row r="176" spans="1:6" ht="15">
      <c r="A176" s="18" t="s">
        <v>3</v>
      </c>
      <c r="B176" s="18" t="s">
        <v>176</v>
      </c>
      <c r="C176" s="18" t="s">
        <v>3</v>
      </c>
      <c r="D176" s="18" t="s">
        <v>5</v>
      </c>
      <c r="E176" s="18" t="s">
        <v>6</v>
      </c>
      <c r="F176" s="10"/>
    </row>
    <row r="177" spans="1:6" ht="15">
      <c r="A177" s="18" t="s">
        <v>11</v>
      </c>
      <c r="B177" s="18" t="s">
        <v>177</v>
      </c>
      <c r="C177" s="18" t="s">
        <v>11</v>
      </c>
      <c r="D177" s="18" t="s">
        <v>5</v>
      </c>
      <c r="E177" s="18" t="s">
        <v>6</v>
      </c>
      <c r="F177" s="10"/>
    </row>
    <row r="178" spans="1:6" ht="15">
      <c r="A178" s="18" t="s">
        <v>11</v>
      </c>
      <c r="B178" s="18" t="s">
        <v>178</v>
      </c>
      <c r="C178" s="18" t="s">
        <v>11</v>
      </c>
      <c r="D178" s="18" t="s">
        <v>5</v>
      </c>
      <c r="E178" s="18" t="s">
        <v>6</v>
      </c>
      <c r="F178" s="10"/>
    </row>
    <row r="179" spans="1:6" ht="15">
      <c r="A179" s="18" t="s">
        <v>3</v>
      </c>
      <c r="B179" s="18" t="s">
        <v>179</v>
      </c>
      <c r="C179" s="18" t="s">
        <v>3</v>
      </c>
      <c r="D179" s="18" t="s">
        <v>20</v>
      </c>
      <c r="E179" s="18" t="s">
        <v>6</v>
      </c>
      <c r="F179" s="10"/>
    </row>
    <row r="180" spans="1:6" ht="15">
      <c r="A180" s="18" t="s">
        <v>7</v>
      </c>
      <c r="B180" s="18" t="s">
        <v>180</v>
      </c>
      <c r="C180" s="18" t="s">
        <v>7</v>
      </c>
      <c r="D180" s="18" t="s">
        <v>5</v>
      </c>
      <c r="E180" s="18" t="s">
        <v>6</v>
      </c>
      <c r="F180" s="10"/>
    </row>
    <row r="181" spans="1:6" ht="15">
      <c r="A181" s="18" t="s">
        <v>3</v>
      </c>
      <c r="B181" s="18" t="s">
        <v>181</v>
      </c>
      <c r="C181" s="18" t="s">
        <v>3</v>
      </c>
      <c r="D181" s="18" t="s">
        <v>5</v>
      </c>
      <c r="E181" s="18" t="s">
        <v>6</v>
      </c>
      <c r="F181" s="10"/>
    </row>
    <row r="182" spans="1:6" ht="15">
      <c r="A182" s="18" t="s">
        <v>25</v>
      </c>
      <c r="B182" s="18" t="s">
        <v>182</v>
      </c>
      <c r="C182" s="18" t="s">
        <v>25</v>
      </c>
      <c r="D182" s="18" t="s">
        <v>5</v>
      </c>
      <c r="E182" s="18" t="s">
        <v>6</v>
      </c>
      <c r="F182" s="10"/>
    </row>
    <row r="183" spans="1:6" ht="15">
      <c r="A183" s="18" t="s">
        <v>7</v>
      </c>
      <c r="B183" s="18" t="s">
        <v>183</v>
      </c>
      <c r="C183" s="18" t="s">
        <v>7</v>
      </c>
      <c r="D183" s="18" t="s">
        <v>5</v>
      </c>
      <c r="E183" s="18" t="s">
        <v>6</v>
      </c>
      <c r="F183" s="10"/>
    </row>
    <row r="184" spans="1:6" ht="15">
      <c r="A184" s="18" t="s">
        <v>3</v>
      </c>
      <c r="B184" s="18" t="s">
        <v>184</v>
      </c>
      <c r="C184" s="18" t="s">
        <v>3</v>
      </c>
      <c r="D184" s="18" t="s">
        <v>5</v>
      </c>
      <c r="E184" s="18" t="s">
        <v>6</v>
      </c>
      <c r="F184" s="10"/>
    </row>
    <row r="185" spans="1:6" ht="15">
      <c r="A185" s="18" t="s">
        <v>25</v>
      </c>
      <c r="B185" s="18" t="s">
        <v>185</v>
      </c>
      <c r="C185" s="18" t="s">
        <v>25</v>
      </c>
      <c r="D185" s="18" t="s">
        <v>5</v>
      </c>
      <c r="E185" s="18" t="s">
        <v>6</v>
      </c>
      <c r="F185" s="10"/>
    </row>
    <row r="186" spans="1:6" ht="15">
      <c r="A186" s="18" t="s">
        <v>25</v>
      </c>
      <c r="B186" s="18" t="s">
        <v>186</v>
      </c>
      <c r="C186" s="18" t="s">
        <v>25</v>
      </c>
      <c r="D186" s="18" t="s">
        <v>5</v>
      </c>
      <c r="E186" s="18" t="s">
        <v>6</v>
      </c>
      <c r="F186" s="10"/>
    </row>
    <row r="187" spans="1:6" ht="15">
      <c r="A187" s="18" t="s">
        <v>25</v>
      </c>
      <c r="B187" s="18" t="s">
        <v>187</v>
      </c>
      <c r="C187" s="18" t="s">
        <v>25</v>
      </c>
      <c r="D187" s="18" t="s">
        <v>20</v>
      </c>
      <c r="E187" s="18" t="s">
        <v>21</v>
      </c>
      <c r="F187" s="10"/>
    </row>
    <row r="188" spans="1:6" ht="15">
      <c r="A188" s="18" t="s">
        <v>3</v>
      </c>
      <c r="B188" s="18" t="s">
        <v>188</v>
      </c>
      <c r="C188" s="18" t="s">
        <v>3</v>
      </c>
      <c r="D188" s="18" t="s">
        <v>5</v>
      </c>
      <c r="E188" s="18" t="s">
        <v>6</v>
      </c>
      <c r="F188" s="10"/>
    </row>
    <row r="189" spans="1:6" ht="15">
      <c r="A189" s="18" t="s">
        <v>11</v>
      </c>
      <c r="B189" s="18" t="s">
        <v>189</v>
      </c>
      <c r="C189" s="18" t="s">
        <v>11</v>
      </c>
      <c r="D189" s="18" t="s">
        <v>5</v>
      </c>
      <c r="E189" s="18" t="s">
        <v>6</v>
      </c>
      <c r="F189" s="10"/>
    </row>
    <row r="190" spans="1:6" ht="15">
      <c r="A190" s="18" t="s">
        <v>25</v>
      </c>
      <c r="B190" s="18" t="s">
        <v>190</v>
      </c>
      <c r="C190" s="18" t="s">
        <v>25</v>
      </c>
      <c r="D190" s="18" t="s">
        <v>5</v>
      </c>
      <c r="E190" s="18" t="s">
        <v>6</v>
      </c>
      <c r="F190" s="10"/>
    </row>
    <row r="191" spans="1:6" ht="15">
      <c r="A191" s="18" t="s">
        <v>7</v>
      </c>
      <c r="B191" s="18" t="s">
        <v>191</v>
      </c>
      <c r="C191" s="18" t="s">
        <v>7</v>
      </c>
      <c r="D191" s="18" t="s">
        <v>5</v>
      </c>
      <c r="E191" s="18" t="s">
        <v>6</v>
      </c>
      <c r="F191" s="10"/>
    </row>
    <row r="192" spans="1:6" ht="15">
      <c r="A192" s="18" t="s">
        <v>11</v>
      </c>
      <c r="B192" s="18" t="s">
        <v>192</v>
      </c>
      <c r="C192" s="18" t="s">
        <v>11</v>
      </c>
      <c r="D192" s="18" t="s">
        <v>5</v>
      </c>
      <c r="E192" s="18" t="s">
        <v>6</v>
      </c>
      <c r="F192" s="10"/>
    </row>
    <row r="193" spans="1:6" ht="15">
      <c r="A193" s="18" t="s">
        <v>7</v>
      </c>
      <c r="B193" s="18" t="s">
        <v>193</v>
      </c>
      <c r="C193" s="18" t="s">
        <v>7</v>
      </c>
      <c r="D193" s="18" t="s">
        <v>5</v>
      </c>
      <c r="E193" s="18" t="s">
        <v>6</v>
      </c>
      <c r="F193" s="10"/>
    </row>
    <row r="194" spans="1:6" ht="15">
      <c r="A194" s="18" t="s">
        <v>11</v>
      </c>
      <c r="B194" s="18" t="s">
        <v>194</v>
      </c>
      <c r="C194" s="18" t="s">
        <v>11</v>
      </c>
      <c r="D194" s="18" t="s">
        <v>5</v>
      </c>
      <c r="E194" s="18" t="s">
        <v>6</v>
      </c>
      <c r="F194" s="10"/>
    </row>
    <row r="195" spans="1:6" ht="15">
      <c r="A195" s="18" t="s">
        <v>11</v>
      </c>
      <c r="B195" s="18" t="s">
        <v>195</v>
      </c>
      <c r="C195" s="18" t="s">
        <v>11</v>
      </c>
      <c r="D195" s="18" t="s">
        <v>5</v>
      </c>
      <c r="E195" s="18" t="s">
        <v>6</v>
      </c>
      <c r="F195" s="10"/>
    </row>
    <row r="196" spans="1:6" ht="15">
      <c r="A196" s="18" t="s">
        <v>11</v>
      </c>
      <c r="B196" s="18" t="s">
        <v>196</v>
      </c>
      <c r="C196" s="18" t="s">
        <v>11</v>
      </c>
      <c r="D196" s="18" t="s">
        <v>20</v>
      </c>
      <c r="E196" s="18" t="s">
        <v>6</v>
      </c>
      <c r="F196" s="10"/>
    </row>
    <row r="197" spans="1:6" ht="15">
      <c r="A197" s="18" t="s">
        <v>25</v>
      </c>
      <c r="B197" s="18" t="s">
        <v>197</v>
      </c>
      <c r="C197" s="18" t="s">
        <v>25</v>
      </c>
      <c r="D197" s="18" t="s">
        <v>5</v>
      </c>
      <c r="E197" s="18" t="s">
        <v>6</v>
      </c>
      <c r="F197" s="10"/>
    </row>
    <row r="198" spans="1:6" ht="15">
      <c r="A198" s="18" t="s">
        <v>7</v>
      </c>
      <c r="B198" s="18" t="s">
        <v>198</v>
      </c>
      <c r="C198" s="18" t="s">
        <v>7</v>
      </c>
      <c r="D198" s="18" t="s">
        <v>10</v>
      </c>
      <c r="E198" s="18" t="s">
        <v>6</v>
      </c>
      <c r="F198" s="10"/>
    </row>
    <row r="199" spans="1:6" ht="15">
      <c r="A199" s="18" t="s">
        <v>7</v>
      </c>
      <c r="B199" s="18" t="s">
        <v>199</v>
      </c>
      <c r="C199" s="18" t="s">
        <v>7</v>
      </c>
      <c r="D199" s="18" t="s">
        <v>5</v>
      </c>
      <c r="E199" s="18" t="s">
        <v>6</v>
      </c>
      <c r="F199" s="10"/>
    </row>
    <row r="200" spans="1:6" ht="15">
      <c r="A200" s="18" t="s">
        <v>3</v>
      </c>
      <c r="B200" s="18" t="s">
        <v>200</v>
      </c>
      <c r="C200" s="18" t="s">
        <v>3</v>
      </c>
      <c r="D200" s="18" t="s">
        <v>10</v>
      </c>
      <c r="E200" s="18" t="s">
        <v>6</v>
      </c>
      <c r="F200" s="10"/>
    </row>
    <row r="201" spans="1:6" ht="15">
      <c r="A201" s="18" t="s">
        <v>25</v>
      </c>
      <c r="B201" s="18" t="s">
        <v>201</v>
      </c>
      <c r="C201" s="18" t="s">
        <v>25</v>
      </c>
      <c r="D201" s="18" t="s">
        <v>5</v>
      </c>
      <c r="E201" s="18" t="s">
        <v>6</v>
      </c>
      <c r="F201" s="10"/>
    </row>
    <row r="202" spans="1:6" ht="15">
      <c r="A202" s="18" t="s">
        <v>25</v>
      </c>
      <c r="B202" s="18" t="s">
        <v>202</v>
      </c>
      <c r="C202" s="18" t="s">
        <v>25</v>
      </c>
      <c r="D202" s="18" t="s">
        <v>5</v>
      </c>
      <c r="E202" s="18" t="s">
        <v>6</v>
      </c>
      <c r="F202" s="10"/>
    </row>
    <row r="203" spans="1:6" ht="15">
      <c r="A203" s="18" t="s">
        <v>11</v>
      </c>
      <c r="B203" s="18" t="s">
        <v>203</v>
      </c>
      <c r="C203" s="18" t="s">
        <v>11</v>
      </c>
      <c r="D203" s="18" t="s">
        <v>10</v>
      </c>
      <c r="E203" s="18" t="s">
        <v>6</v>
      </c>
      <c r="F203" s="10"/>
    </row>
    <row r="204" spans="1:6" ht="15">
      <c r="A204" s="18" t="s">
        <v>11</v>
      </c>
      <c r="B204" s="18" t="s">
        <v>204</v>
      </c>
      <c r="C204" s="18" t="s">
        <v>11</v>
      </c>
      <c r="D204" s="18" t="s">
        <v>5</v>
      </c>
      <c r="E204" s="18" t="s">
        <v>6</v>
      </c>
      <c r="F204" s="10"/>
    </row>
    <row r="205" spans="1:6" ht="15">
      <c r="A205" s="18" t="s">
        <v>3</v>
      </c>
      <c r="B205" s="18" t="s">
        <v>205</v>
      </c>
      <c r="C205" s="18" t="s">
        <v>3</v>
      </c>
      <c r="D205" s="18" t="s">
        <v>20</v>
      </c>
      <c r="E205" s="18" t="s">
        <v>6</v>
      </c>
      <c r="F205" s="10"/>
    </row>
    <row r="206" spans="1:6" ht="15">
      <c r="A206" s="18" t="s">
        <v>25</v>
      </c>
      <c r="B206" s="18" t="s">
        <v>206</v>
      </c>
      <c r="C206" s="18" t="s">
        <v>25</v>
      </c>
      <c r="D206" s="18" t="s">
        <v>10</v>
      </c>
      <c r="E206" s="18" t="s">
        <v>6</v>
      </c>
      <c r="F206" s="10"/>
    </row>
    <row r="207" spans="1:6" ht="15">
      <c r="A207" s="18" t="s">
        <v>11</v>
      </c>
      <c r="B207" s="18" t="s">
        <v>207</v>
      </c>
      <c r="C207" s="18" t="s">
        <v>11</v>
      </c>
      <c r="D207" s="18" t="s">
        <v>5</v>
      </c>
      <c r="E207" s="18" t="s">
        <v>6</v>
      </c>
      <c r="F207" s="10"/>
    </row>
    <row r="208" spans="1:6" ht="15">
      <c r="A208" s="18" t="s">
        <v>3</v>
      </c>
      <c r="B208" s="18" t="s">
        <v>208</v>
      </c>
      <c r="C208" s="18" t="s">
        <v>3</v>
      </c>
      <c r="D208" s="18" t="s">
        <v>5</v>
      </c>
      <c r="E208" s="18" t="s">
        <v>6</v>
      </c>
      <c r="F208" s="10"/>
    </row>
    <row r="209" spans="1:6" ht="15">
      <c r="A209" s="18" t="s">
        <v>7</v>
      </c>
      <c r="B209" s="18" t="s">
        <v>209</v>
      </c>
      <c r="C209" s="18" t="s">
        <v>7</v>
      </c>
      <c r="D209" s="18" t="s">
        <v>10</v>
      </c>
      <c r="E209" s="18" t="s">
        <v>6</v>
      </c>
      <c r="F209" s="10"/>
    </row>
    <row r="210" spans="1:6" ht="15">
      <c r="A210" s="18" t="s">
        <v>25</v>
      </c>
      <c r="B210" s="18" t="s">
        <v>210</v>
      </c>
      <c r="C210" s="18" t="s">
        <v>25</v>
      </c>
      <c r="D210" s="18" t="s">
        <v>5</v>
      </c>
      <c r="E210" s="18" t="s">
        <v>6</v>
      </c>
      <c r="F210" s="10"/>
    </row>
    <row r="211" spans="1:6" ht="15">
      <c r="A211" s="18" t="s">
        <v>7</v>
      </c>
      <c r="B211" s="18" t="s">
        <v>211</v>
      </c>
      <c r="C211" s="18" t="s">
        <v>7</v>
      </c>
      <c r="D211" s="18" t="s">
        <v>5</v>
      </c>
      <c r="E211" s="18" t="s">
        <v>6</v>
      </c>
      <c r="F211" s="10"/>
    </row>
    <row r="212" spans="1:6" ht="15">
      <c r="A212" s="18" t="s">
        <v>3</v>
      </c>
      <c r="B212" s="18" t="s">
        <v>212</v>
      </c>
      <c r="C212" s="18" t="s">
        <v>3</v>
      </c>
      <c r="D212" s="18" t="s">
        <v>5</v>
      </c>
      <c r="E212" s="18" t="s">
        <v>6</v>
      </c>
      <c r="F212" s="10"/>
    </row>
    <row r="213" spans="1:6" ht="15">
      <c r="A213" s="18" t="s">
        <v>25</v>
      </c>
      <c r="B213" s="18" t="s">
        <v>213</v>
      </c>
      <c r="C213" s="18" t="s">
        <v>25</v>
      </c>
      <c r="D213" s="18" t="s">
        <v>5</v>
      </c>
      <c r="E213" s="18" t="s">
        <v>6</v>
      </c>
      <c r="F213" s="10"/>
    </row>
    <row r="214" spans="1:6" ht="15">
      <c r="A214" s="18" t="s">
        <v>11</v>
      </c>
      <c r="B214" s="18" t="s">
        <v>214</v>
      </c>
      <c r="C214" s="18" t="s">
        <v>11</v>
      </c>
      <c r="D214" s="18" t="s">
        <v>10</v>
      </c>
      <c r="E214" s="18" t="s">
        <v>6</v>
      </c>
      <c r="F214" s="10"/>
    </row>
    <row r="215" spans="1:6" ht="15">
      <c r="A215" s="18" t="s">
        <v>11</v>
      </c>
      <c r="B215" s="18" t="s">
        <v>215</v>
      </c>
      <c r="C215" s="18" t="s">
        <v>11</v>
      </c>
      <c r="D215" s="18" t="s">
        <v>5</v>
      </c>
      <c r="E215" s="18" t="s">
        <v>6</v>
      </c>
      <c r="F215" s="10"/>
    </row>
    <row r="216" spans="1:6" ht="15">
      <c r="A216" s="18" t="s">
        <v>7</v>
      </c>
      <c r="B216" s="18" t="s">
        <v>216</v>
      </c>
      <c r="C216" s="18" t="s">
        <v>7</v>
      </c>
      <c r="D216" s="18" t="s">
        <v>5</v>
      </c>
      <c r="E216" s="18" t="s">
        <v>6</v>
      </c>
      <c r="F216" s="10"/>
    </row>
    <row r="217" spans="1:6" ht="15">
      <c r="A217" s="18" t="s">
        <v>11</v>
      </c>
      <c r="B217" s="18" t="s">
        <v>217</v>
      </c>
      <c r="C217" s="18" t="s">
        <v>11</v>
      </c>
      <c r="D217" s="18" t="s">
        <v>5</v>
      </c>
      <c r="E217" s="18" t="s">
        <v>6</v>
      </c>
      <c r="F217" s="10"/>
    </row>
    <row r="218" spans="1:6" ht="15">
      <c r="A218" s="18" t="s">
        <v>11</v>
      </c>
      <c r="B218" s="18" t="s">
        <v>218</v>
      </c>
      <c r="C218" s="18" t="s">
        <v>11</v>
      </c>
      <c r="D218" s="18" t="s">
        <v>5</v>
      </c>
      <c r="E218" s="18" t="s">
        <v>6</v>
      </c>
      <c r="F218" s="10"/>
    </row>
    <row r="219" spans="1:6" ht="15">
      <c r="A219" s="18" t="s">
        <v>25</v>
      </c>
      <c r="B219" s="18" t="s">
        <v>219</v>
      </c>
      <c r="C219" s="18" t="s">
        <v>25</v>
      </c>
      <c r="D219" s="18" t="s">
        <v>10</v>
      </c>
      <c r="E219" s="18" t="s">
        <v>6</v>
      </c>
      <c r="F219" s="10"/>
    </row>
    <row r="220" spans="1:6" ht="15">
      <c r="A220" s="18" t="s">
        <v>7</v>
      </c>
      <c r="B220" s="18" t="s">
        <v>220</v>
      </c>
      <c r="C220" s="18" t="s">
        <v>7</v>
      </c>
      <c r="D220" s="18" t="s">
        <v>5</v>
      </c>
      <c r="E220" s="18" t="s">
        <v>6</v>
      </c>
      <c r="F220" s="10"/>
    </row>
    <row r="221" spans="1:6" ht="15">
      <c r="A221" s="18" t="s">
        <v>3</v>
      </c>
      <c r="B221" s="18" t="s">
        <v>221</v>
      </c>
      <c r="C221" s="18" t="s">
        <v>3</v>
      </c>
      <c r="D221" s="18" t="s">
        <v>5</v>
      </c>
      <c r="E221" s="18" t="s">
        <v>6</v>
      </c>
      <c r="F221" s="10"/>
    </row>
    <row r="222" spans="1:6" ht="15">
      <c r="A222" s="18" t="s">
        <v>3</v>
      </c>
      <c r="B222" s="18" t="s">
        <v>222</v>
      </c>
      <c r="C222" s="18" t="s">
        <v>3</v>
      </c>
      <c r="D222" s="18" t="s">
        <v>5</v>
      </c>
      <c r="E222" s="18" t="s">
        <v>6</v>
      </c>
      <c r="F222" s="10"/>
    </row>
    <row r="223" spans="1:6" ht="15">
      <c r="A223" s="18" t="s">
        <v>3</v>
      </c>
      <c r="B223" s="18" t="s">
        <v>223</v>
      </c>
      <c r="C223" s="18" t="s">
        <v>3</v>
      </c>
      <c r="D223" s="18" t="s">
        <v>20</v>
      </c>
      <c r="E223" s="18" t="s">
        <v>21</v>
      </c>
      <c r="F223" s="10"/>
    </row>
    <row r="224" spans="1:6" ht="15">
      <c r="A224" s="18" t="s">
        <v>25</v>
      </c>
      <c r="B224" s="18" t="s">
        <v>224</v>
      </c>
      <c r="C224" s="18" t="s">
        <v>25</v>
      </c>
      <c r="D224" s="18" t="s">
        <v>5</v>
      </c>
      <c r="E224" s="18" t="s">
        <v>6</v>
      </c>
      <c r="F224" s="10"/>
    </row>
    <row r="225" spans="1:6" ht="15">
      <c r="A225" s="18" t="s">
        <v>11</v>
      </c>
      <c r="B225" s="18" t="s">
        <v>225</v>
      </c>
      <c r="C225" s="18" t="s">
        <v>11</v>
      </c>
      <c r="D225" s="18" t="s">
        <v>5</v>
      </c>
      <c r="E225" s="18" t="s">
        <v>6</v>
      </c>
      <c r="F225" s="10"/>
    </row>
    <row r="226" spans="1:6" ht="15">
      <c r="A226" s="18" t="s">
        <v>7</v>
      </c>
      <c r="B226" s="18" t="s">
        <v>226</v>
      </c>
      <c r="C226" s="18" t="s">
        <v>7</v>
      </c>
      <c r="D226" s="18" t="s">
        <v>20</v>
      </c>
      <c r="E226" s="18" t="s">
        <v>21</v>
      </c>
      <c r="F226" s="10"/>
    </row>
    <row r="227" spans="1:6" ht="15">
      <c r="A227" s="18" t="s">
        <v>11</v>
      </c>
      <c r="B227" s="18" t="s">
        <v>227</v>
      </c>
      <c r="C227" s="18" t="s">
        <v>11</v>
      </c>
      <c r="D227" s="18" t="s">
        <v>5</v>
      </c>
      <c r="E227" s="18" t="s">
        <v>6</v>
      </c>
      <c r="F227" s="10"/>
    </row>
    <row r="228" spans="1:6" ht="15">
      <c r="A228" s="18" t="s">
        <v>3</v>
      </c>
      <c r="B228" s="18" t="s">
        <v>228</v>
      </c>
      <c r="C228" s="18" t="s">
        <v>3</v>
      </c>
      <c r="D228" s="18" t="s">
        <v>20</v>
      </c>
      <c r="E228" s="18" t="s">
        <v>21</v>
      </c>
      <c r="F228" s="10"/>
    </row>
    <row r="229" spans="1:6" ht="15">
      <c r="A229" s="18" t="s">
        <v>11</v>
      </c>
      <c r="B229" s="18" t="s">
        <v>229</v>
      </c>
      <c r="C229" s="18" t="s">
        <v>11</v>
      </c>
      <c r="D229" s="18" t="s">
        <v>5</v>
      </c>
      <c r="E229" s="18" t="s">
        <v>6</v>
      </c>
      <c r="F229" s="10"/>
    </row>
    <row r="230" spans="1:6" ht="15">
      <c r="A230" s="18" t="s">
        <v>25</v>
      </c>
      <c r="B230" s="18" t="s">
        <v>230</v>
      </c>
      <c r="C230" s="18" t="s">
        <v>25</v>
      </c>
      <c r="D230" s="18" t="s">
        <v>20</v>
      </c>
      <c r="E230" s="18" t="s">
        <v>21</v>
      </c>
      <c r="F230" s="10"/>
    </row>
    <row r="231" spans="1:6" ht="15">
      <c r="A231" s="18" t="s">
        <v>11</v>
      </c>
      <c r="B231" s="18" t="s">
        <v>231</v>
      </c>
      <c r="C231" s="18" t="s">
        <v>11</v>
      </c>
      <c r="D231" s="18" t="s">
        <v>10</v>
      </c>
      <c r="E231" s="18" t="s">
        <v>6</v>
      </c>
      <c r="F231" s="10"/>
    </row>
    <row r="232" spans="1:6" ht="15">
      <c r="A232" s="18" t="s">
        <v>25</v>
      </c>
      <c r="B232" s="18" t="s">
        <v>232</v>
      </c>
      <c r="C232" s="18" t="s">
        <v>25</v>
      </c>
      <c r="D232" s="18" t="s">
        <v>5</v>
      </c>
      <c r="E232" s="18" t="s">
        <v>6</v>
      </c>
      <c r="F232" s="10"/>
    </row>
    <row r="233" spans="1:6" ht="15">
      <c r="A233" s="18" t="s">
        <v>11</v>
      </c>
      <c r="B233" s="18" t="s">
        <v>233</v>
      </c>
      <c r="C233" s="18" t="s">
        <v>11</v>
      </c>
      <c r="D233" s="18" t="s">
        <v>5</v>
      </c>
      <c r="E233" s="18" t="s">
        <v>6</v>
      </c>
      <c r="F233" s="10"/>
    </row>
    <row r="234" spans="1:6" ht="15">
      <c r="A234" s="18" t="s">
        <v>11</v>
      </c>
      <c r="B234" s="18" t="s">
        <v>234</v>
      </c>
      <c r="C234" s="18" t="s">
        <v>11</v>
      </c>
      <c r="D234" s="18" t="s">
        <v>5</v>
      </c>
      <c r="E234" s="18" t="s">
        <v>6</v>
      </c>
      <c r="F234" s="10"/>
    </row>
    <row r="235" spans="1:6" ht="15">
      <c r="A235" s="18" t="s">
        <v>3</v>
      </c>
      <c r="B235" s="18" t="s">
        <v>235</v>
      </c>
      <c r="C235" s="18" t="s">
        <v>3</v>
      </c>
      <c r="D235" s="18" t="s">
        <v>20</v>
      </c>
      <c r="E235" s="18" t="s">
        <v>21</v>
      </c>
      <c r="F235" s="10"/>
    </row>
    <row r="236" spans="1:6" ht="15">
      <c r="A236" s="18" t="s">
        <v>7</v>
      </c>
      <c r="B236" s="18" t="s">
        <v>236</v>
      </c>
      <c r="C236" s="18" t="s">
        <v>7</v>
      </c>
      <c r="D236" s="18" t="s">
        <v>20</v>
      </c>
      <c r="E236" s="18" t="s">
        <v>21</v>
      </c>
      <c r="F236" s="10"/>
    </row>
    <row r="237" spans="1:6" ht="15">
      <c r="A237" s="18" t="s">
        <v>3</v>
      </c>
      <c r="B237" s="18" t="s">
        <v>237</v>
      </c>
      <c r="C237" s="18" t="s">
        <v>3</v>
      </c>
      <c r="D237" s="18" t="s">
        <v>5</v>
      </c>
      <c r="E237" s="18" t="s">
        <v>6</v>
      </c>
      <c r="F237" s="10"/>
    </row>
    <row r="238" spans="1:6" ht="15">
      <c r="A238" s="18" t="s">
        <v>25</v>
      </c>
      <c r="B238" s="18" t="s">
        <v>238</v>
      </c>
      <c r="C238" s="18" t="s">
        <v>25</v>
      </c>
      <c r="D238" s="18" t="s">
        <v>5</v>
      </c>
      <c r="E238" s="18" t="s">
        <v>6</v>
      </c>
      <c r="F238" s="10"/>
    </row>
    <row r="239" spans="1:6" ht="15">
      <c r="A239" s="18" t="s">
        <v>3</v>
      </c>
      <c r="B239" s="18" t="s">
        <v>239</v>
      </c>
      <c r="C239" s="18" t="s">
        <v>3</v>
      </c>
      <c r="D239" s="18" t="s">
        <v>5</v>
      </c>
      <c r="E239" s="18" t="s">
        <v>6</v>
      </c>
      <c r="F239" s="10"/>
    </row>
    <row r="240" spans="1:6" ht="15">
      <c r="A240" s="18" t="s">
        <v>18</v>
      </c>
      <c r="B240" s="18" t="s">
        <v>240</v>
      </c>
      <c r="C240" s="18" t="s">
        <v>18</v>
      </c>
      <c r="D240" s="18" t="s">
        <v>20</v>
      </c>
      <c r="E240" s="18" t="s">
        <v>21</v>
      </c>
      <c r="F240" s="10"/>
    </row>
    <row r="241" spans="1:6" ht="15">
      <c r="A241" s="18" t="s">
        <v>25</v>
      </c>
      <c r="B241" s="18" t="s">
        <v>241</v>
      </c>
      <c r="C241" s="18" t="s">
        <v>25</v>
      </c>
      <c r="D241" s="18" t="s">
        <v>5</v>
      </c>
      <c r="E241" s="18" t="s">
        <v>6</v>
      </c>
      <c r="F241" s="10"/>
    </row>
    <row r="242" spans="1:6" ht="15">
      <c r="A242" s="18" t="s">
        <v>11</v>
      </c>
      <c r="B242" s="18" t="s">
        <v>242</v>
      </c>
      <c r="C242" s="18" t="s">
        <v>11</v>
      </c>
      <c r="D242" s="18" t="s">
        <v>5</v>
      </c>
      <c r="E242" s="18" t="s">
        <v>6</v>
      </c>
      <c r="F242" s="10"/>
    </row>
    <row r="243" spans="1:6" ht="15">
      <c r="A243" s="18" t="s">
        <v>25</v>
      </c>
      <c r="B243" s="18" t="s">
        <v>243</v>
      </c>
      <c r="C243" s="18" t="s">
        <v>25</v>
      </c>
      <c r="D243" s="18" t="s">
        <v>10</v>
      </c>
      <c r="E243" s="18" t="s">
        <v>6</v>
      </c>
      <c r="F243" s="10"/>
    </row>
    <row r="244" spans="1:6" ht="15">
      <c r="A244" s="18" t="s">
        <v>3</v>
      </c>
      <c r="B244" s="18" t="s">
        <v>244</v>
      </c>
      <c r="C244" s="18" t="s">
        <v>3</v>
      </c>
      <c r="D244" s="18" t="s">
        <v>10</v>
      </c>
      <c r="E244" s="18" t="s">
        <v>6</v>
      </c>
      <c r="F244" s="10"/>
    </row>
    <row r="245" spans="1:6" ht="15">
      <c r="A245" s="18" t="s">
        <v>3</v>
      </c>
      <c r="B245" s="18" t="s">
        <v>245</v>
      </c>
      <c r="C245" s="18" t="s">
        <v>3</v>
      </c>
      <c r="D245" s="18" t="s">
        <v>10</v>
      </c>
      <c r="E245" s="18" t="s">
        <v>6</v>
      </c>
      <c r="F245" s="10"/>
    </row>
    <row r="246" spans="1:6" ht="15">
      <c r="A246" s="18" t="s">
        <v>11</v>
      </c>
      <c r="B246" s="18" t="s">
        <v>246</v>
      </c>
      <c r="C246" s="18" t="s">
        <v>11</v>
      </c>
      <c r="D246" s="18" t="s">
        <v>5</v>
      </c>
      <c r="E246" s="18" t="s">
        <v>6</v>
      </c>
      <c r="F246" s="10"/>
    </row>
    <row r="247" spans="1:6" ht="15">
      <c r="A247" s="18" t="s">
        <v>7</v>
      </c>
      <c r="B247" s="18" t="s">
        <v>247</v>
      </c>
      <c r="C247" s="18" t="s">
        <v>7</v>
      </c>
      <c r="D247" s="18" t="s">
        <v>10</v>
      </c>
      <c r="E247" s="18" t="s">
        <v>6</v>
      </c>
      <c r="F247" s="10"/>
    </row>
    <row r="248" spans="1:6" ht="15">
      <c r="A248" s="18" t="s">
        <v>25</v>
      </c>
      <c r="B248" s="18" t="s">
        <v>248</v>
      </c>
      <c r="C248" s="18" t="s">
        <v>25</v>
      </c>
      <c r="D248" s="18" t="s">
        <v>5</v>
      </c>
      <c r="E248" s="18" t="s">
        <v>6</v>
      </c>
      <c r="F248" s="10"/>
    </row>
    <row r="249" spans="1:6" ht="15">
      <c r="A249" s="18" t="s">
        <v>3</v>
      </c>
      <c r="B249" s="18" t="s">
        <v>249</v>
      </c>
      <c r="C249" s="18" t="s">
        <v>3</v>
      </c>
      <c r="D249" s="18" t="s">
        <v>5</v>
      </c>
      <c r="E249" s="18" t="s">
        <v>6</v>
      </c>
      <c r="F249" s="10"/>
    </row>
    <row r="250" spans="1:6" ht="15">
      <c r="A250" s="18" t="s">
        <v>11</v>
      </c>
      <c r="B250" s="18" t="s">
        <v>250</v>
      </c>
      <c r="C250" s="18" t="s">
        <v>11</v>
      </c>
      <c r="D250" s="18" t="s">
        <v>5</v>
      </c>
      <c r="E250" s="18" t="s">
        <v>6</v>
      </c>
      <c r="F250" s="10"/>
    </row>
    <row r="251" spans="1:6" ht="15">
      <c r="A251" s="18" t="s">
        <v>25</v>
      </c>
      <c r="B251" s="18" t="s">
        <v>251</v>
      </c>
      <c r="C251" s="18" t="s">
        <v>25</v>
      </c>
      <c r="D251" s="18" t="s">
        <v>5</v>
      </c>
      <c r="E251" s="18" t="s">
        <v>6</v>
      </c>
      <c r="F251" s="10"/>
    </row>
    <row r="252" spans="1:6" ht="15">
      <c r="A252" s="18" t="s">
        <v>3</v>
      </c>
      <c r="B252" s="18" t="s">
        <v>252</v>
      </c>
      <c r="C252" s="18" t="s">
        <v>3</v>
      </c>
      <c r="D252" s="18" t="s">
        <v>10</v>
      </c>
      <c r="E252" s="18" t="s">
        <v>6</v>
      </c>
      <c r="F252" s="10"/>
    </row>
    <row r="253" spans="1:6" ht="15">
      <c r="A253" s="18" t="s">
        <v>3</v>
      </c>
      <c r="B253" s="18" t="s">
        <v>253</v>
      </c>
      <c r="C253" s="18" t="s">
        <v>3</v>
      </c>
      <c r="D253" s="18" t="s">
        <v>10</v>
      </c>
      <c r="E253" s="18" t="s">
        <v>6</v>
      </c>
      <c r="F253" s="10"/>
    </row>
    <row r="254" spans="1:6" ht="15">
      <c r="A254" s="18" t="s">
        <v>11</v>
      </c>
      <c r="B254" s="18" t="s">
        <v>254</v>
      </c>
      <c r="C254" s="18" t="s">
        <v>11</v>
      </c>
      <c r="D254" s="18" t="s">
        <v>5</v>
      </c>
      <c r="E254" s="18" t="s">
        <v>6</v>
      </c>
      <c r="F254" s="10"/>
    </row>
    <row r="255" spans="1:6" ht="15">
      <c r="A255" s="18" t="s">
        <v>11</v>
      </c>
      <c r="B255" s="18" t="s">
        <v>255</v>
      </c>
      <c r="C255" s="18" t="s">
        <v>11</v>
      </c>
      <c r="D255" s="18" t="s">
        <v>5</v>
      </c>
      <c r="E255" s="18" t="s">
        <v>6</v>
      </c>
      <c r="F255" s="10"/>
    </row>
    <row r="256" spans="1:6" ht="15">
      <c r="A256" s="18" t="s">
        <v>25</v>
      </c>
      <c r="B256" s="18" t="s">
        <v>256</v>
      </c>
      <c r="C256" s="18" t="s">
        <v>25</v>
      </c>
      <c r="D256" s="18" t="s">
        <v>5</v>
      </c>
      <c r="E256" s="18" t="s">
        <v>6</v>
      </c>
      <c r="F256" s="10"/>
    </row>
    <row r="257" spans="1:6" ht="15">
      <c r="A257" s="18" t="s">
        <v>11</v>
      </c>
      <c r="B257" s="18" t="s">
        <v>257</v>
      </c>
      <c r="C257" s="18" t="s">
        <v>11</v>
      </c>
      <c r="D257" s="18" t="s">
        <v>5</v>
      </c>
      <c r="E257" s="18" t="s">
        <v>6</v>
      </c>
      <c r="F257" s="10"/>
    </row>
    <row r="258" spans="1:6" ht="15">
      <c r="A258" s="18" t="s">
        <v>11</v>
      </c>
      <c r="B258" s="18" t="s">
        <v>258</v>
      </c>
      <c r="C258" s="18" t="s">
        <v>11</v>
      </c>
      <c r="D258" s="18" t="s">
        <v>5</v>
      </c>
      <c r="E258" s="18" t="s">
        <v>6</v>
      </c>
      <c r="F258" s="10"/>
    </row>
    <row r="259" spans="1:6" ht="15">
      <c r="A259" s="18" t="s">
        <v>7</v>
      </c>
      <c r="B259" s="18" t="s">
        <v>259</v>
      </c>
      <c r="C259" s="18" t="s">
        <v>7</v>
      </c>
      <c r="D259" s="18" t="s">
        <v>5</v>
      </c>
      <c r="E259" s="18" t="s">
        <v>6</v>
      </c>
      <c r="F259" s="10"/>
    </row>
    <row r="260" spans="1:6" ht="15">
      <c r="A260" s="18" t="s">
        <v>3</v>
      </c>
      <c r="B260" s="18" t="s">
        <v>260</v>
      </c>
      <c r="C260" s="18" t="s">
        <v>3</v>
      </c>
      <c r="D260" s="18" t="s">
        <v>5</v>
      </c>
      <c r="E260" s="18" t="s">
        <v>6</v>
      </c>
      <c r="F260" s="10"/>
    </row>
    <row r="261" spans="1:6" ht="15">
      <c r="A261" s="18" t="s">
        <v>11</v>
      </c>
      <c r="B261" s="18" t="s">
        <v>261</v>
      </c>
      <c r="C261" s="18" t="s">
        <v>11</v>
      </c>
      <c r="D261" s="18" t="s">
        <v>5</v>
      </c>
      <c r="E261" s="18" t="s">
        <v>6</v>
      </c>
      <c r="F261" s="10"/>
    </row>
    <row r="262" spans="1:6" ht="15">
      <c r="A262" s="18" t="s">
        <v>7</v>
      </c>
      <c r="B262" s="18" t="s">
        <v>262</v>
      </c>
      <c r="C262" s="18" t="s">
        <v>7</v>
      </c>
      <c r="D262" s="18" t="s">
        <v>5</v>
      </c>
      <c r="E262" s="18" t="s">
        <v>6</v>
      </c>
      <c r="F262" s="10"/>
    </row>
    <row r="263" spans="1:6" ht="15">
      <c r="A263" s="18" t="s">
        <v>11</v>
      </c>
      <c r="B263" s="18" t="s">
        <v>263</v>
      </c>
      <c r="C263" s="18" t="s">
        <v>11</v>
      </c>
      <c r="D263" s="18" t="s">
        <v>5</v>
      </c>
      <c r="E263" s="18" t="s">
        <v>6</v>
      </c>
      <c r="F263" s="10"/>
    </row>
    <row r="264" spans="1:6" ht="15">
      <c r="A264" s="18" t="s">
        <v>11</v>
      </c>
      <c r="B264" s="18" t="s">
        <v>264</v>
      </c>
      <c r="C264" s="18" t="s">
        <v>11</v>
      </c>
      <c r="D264" s="18" t="s">
        <v>5</v>
      </c>
      <c r="E264" s="18" t="s">
        <v>6</v>
      </c>
      <c r="F264" s="10"/>
    </row>
    <row r="265" spans="1:6" ht="15">
      <c r="A265" s="18" t="s">
        <v>7</v>
      </c>
      <c r="B265" s="18" t="s">
        <v>265</v>
      </c>
      <c r="C265" s="18" t="s">
        <v>7</v>
      </c>
      <c r="D265" s="18" t="s">
        <v>5</v>
      </c>
      <c r="E265" s="18" t="s">
        <v>6</v>
      </c>
      <c r="F265" s="10"/>
    </row>
    <row r="266" spans="1:6" ht="15">
      <c r="A266" s="18" t="s">
        <v>7</v>
      </c>
      <c r="B266" s="18" t="s">
        <v>266</v>
      </c>
      <c r="C266" s="18" t="s">
        <v>7</v>
      </c>
      <c r="D266" s="18" t="s">
        <v>5</v>
      </c>
      <c r="E266" s="18" t="s">
        <v>6</v>
      </c>
      <c r="F266" s="10"/>
    </row>
    <row r="267" spans="1:6" ht="15">
      <c r="A267" s="18" t="s">
        <v>3</v>
      </c>
      <c r="B267" s="18" t="s">
        <v>267</v>
      </c>
      <c r="C267" s="18" t="s">
        <v>3</v>
      </c>
      <c r="D267" s="18" t="s">
        <v>10</v>
      </c>
      <c r="E267" s="18" t="s">
        <v>6</v>
      </c>
      <c r="F267" s="10"/>
    </row>
    <row r="268" spans="1:6" ht="15">
      <c r="A268" s="18" t="s">
        <v>25</v>
      </c>
      <c r="B268" s="18" t="s">
        <v>268</v>
      </c>
      <c r="C268" s="18" t="s">
        <v>25</v>
      </c>
      <c r="D268" s="18" t="s">
        <v>20</v>
      </c>
      <c r="E268" s="18" t="s">
        <v>21</v>
      </c>
      <c r="F268" s="10"/>
    </row>
    <row r="269" spans="1:6" ht="15">
      <c r="A269" s="18" t="s">
        <v>11</v>
      </c>
      <c r="B269" s="18" t="s">
        <v>269</v>
      </c>
      <c r="C269" s="18" t="s">
        <v>11</v>
      </c>
      <c r="D269" s="18" t="s">
        <v>10</v>
      </c>
      <c r="E269" s="18" t="s">
        <v>6</v>
      </c>
      <c r="F269" s="10"/>
    </row>
    <row r="270" spans="1:6" ht="15">
      <c r="A270" s="18" t="s">
        <v>11</v>
      </c>
      <c r="B270" s="18" t="s">
        <v>270</v>
      </c>
      <c r="C270" s="18" t="s">
        <v>11</v>
      </c>
      <c r="D270" s="18" t="s">
        <v>5</v>
      </c>
      <c r="E270" s="18" t="s">
        <v>6</v>
      </c>
      <c r="F270" s="10"/>
    </row>
    <row r="271" spans="1:6" ht="15">
      <c r="A271" s="18" t="s">
        <v>11</v>
      </c>
      <c r="B271" s="18" t="s">
        <v>271</v>
      </c>
      <c r="C271" s="18" t="s">
        <v>11</v>
      </c>
      <c r="D271" s="18" t="s">
        <v>10</v>
      </c>
      <c r="E271" s="18" t="s">
        <v>6</v>
      </c>
      <c r="F271" s="10"/>
    </row>
    <row r="272" spans="1:6" ht="15">
      <c r="A272" s="18" t="s">
        <v>11</v>
      </c>
      <c r="B272" s="18" t="s">
        <v>272</v>
      </c>
      <c r="C272" s="18" t="s">
        <v>11</v>
      </c>
      <c r="D272" s="18" t="s">
        <v>5</v>
      </c>
      <c r="E272" s="18" t="s">
        <v>6</v>
      </c>
      <c r="F272" s="10"/>
    </row>
    <row r="273" spans="1:6" ht="15">
      <c r="A273" s="18" t="s">
        <v>3</v>
      </c>
      <c r="B273" s="18" t="s">
        <v>273</v>
      </c>
      <c r="C273" s="18" t="s">
        <v>3</v>
      </c>
      <c r="D273" s="18" t="s">
        <v>5</v>
      </c>
      <c r="E273" s="18" t="s">
        <v>6</v>
      </c>
      <c r="F273" s="10"/>
    </row>
    <row r="274" spans="1:6" ht="15">
      <c r="A274" s="18" t="s">
        <v>11</v>
      </c>
      <c r="B274" s="18" t="s">
        <v>274</v>
      </c>
      <c r="C274" s="18" t="s">
        <v>11</v>
      </c>
      <c r="D274" s="18" t="s">
        <v>5</v>
      </c>
      <c r="E274" s="18" t="s">
        <v>6</v>
      </c>
      <c r="F274" s="10"/>
    </row>
    <row r="275" spans="1:6" ht="15">
      <c r="A275" s="18" t="s">
        <v>3</v>
      </c>
      <c r="B275" s="18" t="s">
        <v>275</v>
      </c>
      <c r="C275" s="18" t="s">
        <v>3</v>
      </c>
      <c r="D275" s="18" t="s">
        <v>5</v>
      </c>
      <c r="E275" s="18" t="s">
        <v>6</v>
      </c>
      <c r="F275" s="10"/>
    </row>
    <row r="276" spans="1:6" ht="15">
      <c r="A276" s="18" t="s">
        <v>25</v>
      </c>
      <c r="B276" s="18" t="s">
        <v>276</v>
      </c>
      <c r="C276" s="18" t="s">
        <v>25</v>
      </c>
      <c r="D276" s="18" t="s">
        <v>5</v>
      </c>
      <c r="E276" s="18" t="s">
        <v>6</v>
      </c>
      <c r="F276" s="10"/>
    </row>
    <row r="277" spans="1:6" ht="45">
      <c r="A277" s="18" t="s">
        <v>25</v>
      </c>
      <c r="B277" s="21" t="s">
        <v>277</v>
      </c>
      <c r="C277" s="18" t="s">
        <v>25</v>
      </c>
      <c r="D277" s="18" t="s">
        <v>20</v>
      </c>
      <c r="E277" s="18" t="s">
        <v>6</v>
      </c>
      <c r="F277" s="10"/>
    </row>
    <row r="278" spans="1:6" ht="30">
      <c r="A278" s="18" t="s">
        <v>25</v>
      </c>
      <c r="B278" s="21" t="s">
        <v>278</v>
      </c>
      <c r="C278" s="18" t="s">
        <v>25</v>
      </c>
      <c r="D278" s="18" t="s">
        <v>10</v>
      </c>
      <c r="E278" s="18" t="s">
        <v>6</v>
      </c>
      <c r="F278" s="10"/>
    </row>
    <row r="279" spans="1:6" ht="30">
      <c r="A279" s="18" t="s">
        <v>25</v>
      </c>
      <c r="B279" s="21" t="s">
        <v>279</v>
      </c>
      <c r="C279" s="18" t="s">
        <v>25</v>
      </c>
      <c r="D279" s="18" t="s">
        <v>20</v>
      </c>
      <c r="E279" s="18" t="s">
        <v>6</v>
      </c>
      <c r="F279" s="10"/>
    </row>
    <row r="280" spans="1:6" ht="15">
      <c r="A280" s="18" t="s">
        <v>25</v>
      </c>
      <c r="B280" s="21" t="s">
        <v>280</v>
      </c>
      <c r="C280" s="18" t="s">
        <v>25</v>
      </c>
      <c r="D280" s="18" t="s">
        <v>10</v>
      </c>
      <c r="E280" s="18" t="s">
        <v>6</v>
      </c>
      <c r="F280" s="10"/>
    </row>
    <row r="281" spans="1:6" ht="15">
      <c r="A281" s="18" t="s">
        <v>25</v>
      </c>
      <c r="B281" s="18" t="s">
        <v>281</v>
      </c>
      <c r="C281" s="18" t="s">
        <v>25</v>
      </c>
      <c r="D281" s="18" t="s">
        <v>5</v>
      </c>
      <c r="E281" s="18" t="s">
        <v>6</v>
      </c>
      <c r="F281" s="10"/>
    </row>
    <row r="282" spans="1:6" ht="15">
      <c r="A282" s="18" t="s">
        <v>7</v>
      </c>
      <c r="B282" s="18" t="s">
        <v>282</v>
      </c>
      <c r="C282" s="18" t="s">
        <v>7</v>
      </c>
      <c r="D282" s="18" t="s">
        <v>10</v>
      </c>
      <c r="E282" s="18" t="s">
        <v>6</v>
      </c>
      <c r="F282" s="10"/>
    </row>
    <row r="283" spans="1:6" ht="15">
      <c r="A283" s="18" t="s">
        <v>11</v>
      </c>
      <c r="B283" s="18" t="s">
        <v>283</v>
      </c>
      <c r="C283" s="18" t="s">
        <v>11</v>
      </c>
      <c r="D283" s="18" t="s">
        <v>5</v>
      </c>
      <c r="E283" s="18" t="s">
        <v>6</v>
      </c>
      <c r="F283" s="10"/>
    </row>
    <row r="284" spans="1:6" ht="15">
      <c r="A284" s="18" t="s">
        <v>3</v>
      </c>
      <c r="B284" s="18" t="s">
        <v>284</v>
      </c>
      <c r="C284" s="18" t="s">
        <v>3</v>
      </c>
      <c r="D284" s="18" t="s">
        <v>5</v>
      </c>
      <c r="E284" s="18" t="s">
        <v>6</v>
      </c>
      <c r="F284" s="10"/>
    </row>
    <row r="285" spans="1:6" ht="15">
      <c r="A285" s="18" t="s">
        <v>25</v>
      </c>
      <c r="B285" s="18" t="s">
        <v>285</v>
      </c>
      <c r="C285" s="18" t="s">
        <v>25</v>
      </c>
      <c r="D285" s="18" t="s">
        <v>20</v>
      </c>
      <c r="E285" s="18" t="s">
        <v>6</v>
      </c>
      <c r="F285" s="10"/>
    </row>
    <row r="286" spans="1:6" ht="15">
      <c r="A286" s="18" t="s">
        <v>11</v>
      </c>
      <c r="B286" s="18" t="s">
        <v>286</v>
      </c>
      <c r="C286" s="18" t="s">
        <v>11</v>
      </c>
      <c r="D286" s="18" t="s">
        <v>5</v>
      </c>
      <c r="E286" s="18" t="s">
        <v>6</v>
      </c>
      <c r="F286" s="10"/>
    </row>
    <row r="287" spans="1:6" ht="15">
      <c r="A287" s="18" t="s">
        <v>11</v>
      </c>
      <c r="B287" s="18" t="s">
        <v>287</v>
      </c>
      <c r="C287" s="18" t="s">
        <v>11</v>
      </c>
      <c r="D287" s="18" t="s">
        <v>5</v>
      </c>
      <c r="E287" s="18" t="s">
        <v>6</v>
      </c>
      <c r="F287" s="10"/>
    </row>
    <row r="288" spans="1:6" ht="15">
      <c r="A288" s="18" t="s">
        <v>11</v>
      </c>
      <c r="B288" s="18" t="s">
        <v>288</v>
      </c>
      <c r="C288" s="18" t="s">
        <v>11</v>
      </c>
      <c r="D288" s="18" t="s">
        <v>10</v>
      </c>
      <c r="E288" s="18" t="s">
        <v>6</v>
      </c>
      <c r="F288" s="10"/>
    </row>
    <row r="289" spans="1:6" ht="15">
      <c r="A289" s="18" t="s">
        <v>3</v>
      </c>
      <c r="B289" s="18" t="s">
        <v>289</v>
      </c>
      <c r="C289" s="18" t="s">
        <v>3</v>
      </c>
      <c r="D289" s="18" t="s">
        <v>10</v>
      </c>
      <c r="E289" s="18" t="s">
        <v>6</v>
      </c>
      <c r="F289" s="10"/>
    </row>
    <row r="290" spans="1:6" ht="15">
      <c r="A290" s="18" t="s">
        <v>3</v>
      </c>
      <c r="B290" s="18" t="s">
        <v>290</v>
      </c>
      <c r="C290" s="18" t="s">
        <v>3</v>
      </c>
      <c r="D290" s="18" t="s">
        <v>5</v>
      </c>
      <c r="E290" s="18" t="s">
        <v>6</v>
      </c>
      <c r="F290" s="10"/>
    </row>
    <row r="291" spans="1:6" ht="15">
      <c r="A291" s="18" t="s">
        <v>11</v>
      </c>
      <c r="B291" s="18" t="s">
        <v>291</v>
      </c>
      <c r="C291" s="18" t="s">
        <v>11</v>
      </c>
      <c r="D291" s="18" t="s">
        <v>5</v>
      </c>
      <c r="E291" s="18" t="s">
        <v>6</v>
      </c>
      <c r="F291" s="10"/>
    </row>
    <row r="292" spans="1:6" ht="15">
      <c r="A292" s="18" t="s">
        <v>3</v>
      </c>
      <c r="B292" s="18" t="s">
        <v>292</v>
      </c>
      <c r="C292" s="18" t="s">
        <v>3</v>
      </c>
      <c r="D292" s="18" t="s">
        <v>5</v>
      </c>
      <c r="E292" s="18" t="s">
        <v>6</v>
      </c>
      <c r="F292" s="10"/>
    </row>
    <row r="293" spans="1:6" ht="15">
      <c r="A293" s="18" t="s">
        <v>7</v>
      </c>
      <c r="B293" s="18" t="s">
        <v>293</v>
      </c>
      <c r="C293" s="18" t="s">
        <v>7</v>
      </c>
      <c r="D293" s="18" t="s">
        <v>10</v>
      </c>
      <c r="E293" s="18" t="s">
        <v>6</v>
      </c>
      <c r="F293" s="10"/>
    </row>
    <row r="294" spans="1:6" ht="15">
      <c r="A294" s="18" t="s">
        <v>7</v>
      </c>
      <c r="B294" s="18" t="s">
        <v>294</v>
      </c>
      <c r="C294" s="18" t="s">
        <v>7</v>
      </c>
      <c r="D294" s="18" t="s">
        <v>10</v>
      </c>
      <c r="E294" s="18" t="s">
        <v>6</v>
      </c>
      <c r="F294" s="10"/>
    </row>
    <row r="295" spans="1:6" ht="15">
      <c r="A295" s="18" t="s">
        <v>7</v>
      </c>
      <c r="B295" s="18" t="s">
        <v>295</v>
      </c>
      <c r="C295" s="18" t="s">
        <v>7</v>
      </c>
      <c r="D295" s="18" t="s">
        <v>5</v>
      </c>
      <c r="E295" s="18" t="s">
        <v>6</v>
      </c>
      <c r="F295" s="10"/>
    </row>
    <row r="296" spans="1:6" ht="15">
      <c r="A296" s="18" t="s">
        <v>3</v>
      </c>
      <c r="B296" s="18" t="s">
        <v>296</v>
      </c>
      <c r="C296" s="18" t="s">
        <v>3</v>
      </c>
      <c r="D296" s="18" t="s">
        <v>5</v>
      </c>
      <c r="E296" s="18" t="s">
        <v>6</v>
      </c>
      <c r="F296" s="10"/>
    </row>
    <row r="297" spans="1:6" ht="15">
      <c r="A297" s="18" t="s">
        <v>25</v>
      </c>
      <c r="B297" s="18" t="s">
        <v>297</v>
      </c>
      <c r="C297" s="18" t="s">
        <v>25</v>
      </c>
      <c r="D297" s="18" t="s">
        <v>5</v>
      </c>
      <c r="E297" s="18" t="s">
        <v>6</v>
      </c>
      <c r="F297" s="10"/>
    </row>
    <row r="298" spans="1:6" ht="15">
      <c r="A298" s="18" t="s">
        <v>7</v>
      </c>
      <c r="B298" s="18" t="s">
        <v>298</v>
      </c>
      <c r="C298" s="18" t="s">
        <v>7</v>
      </c>
      <c r="D298" s="18" t="s">
        <v>5</v>
      </c>
      <c r="E298" s="18" t="s">
        <v>6</v>
      </c>
      <c r="F298" s="10"/>
    </row>
    <row r="299" spans="1:6" ht="15">
      <c r="A299" s="18" t="s">
        <v>7</v>
      </c>
      <c r="B299" s="18" t="s">
        <v>299</v>
      </c>
      <c r="C299" s="18" t="s">
        <v>7</v>
      </c>
      <c r="D299" s="18" t="s">
        <v>10</v>
      </c>
      <c r="E299" s="18" t="s">
        <v>6</v>
      </c>
      <c r="F299" s="10"/>
    </row>
    <row r="300" spans="1:6" ht="15">
      <c r="A300" s="18" t="s">
        <v>7</v>
      </c>
      <c r="B300" s="18" t="s">
        <v>300</v>
      </c>
      <c r="C300" s="18" t="s">
        <v>7</v>
      </c>
      <c r="D300" s="18" t="s">
        <v>20</v>
      </c>
      <c r="E300" s="18" t="s">
        <v>6</v>
      </c>
      <c r="F300" s="10"/>
    </row>
    <row r="301" spans="1:6" ht="15">
      <c r="A301" s="18" t="s">
        <v>3</v>
      </c>
      <c r="B301" s="18" t="s">
        <v>301</v>
      </c>
      <c r="C301" s="18" t="s">
        <v>3</v>
      </c>
      <c r="D301" s="18" t="s">
        <v>10</v>
      </c>
      <c r="E301" s="18" t="s">
        <v>6</v>
      </c>
      <c r="F301" s="10"/>
    </row>
    <row r="302" spans="1:6" ht="15">
      <c r="A302" s="18" t="s">
        <v>3</v>
      </c>
      <c r="B302" s="18" t="s">
        <v>302</v>
      </c>
      <c r="C302" s="18" t="s">
        <v>3</v>
      </c>
      <c r="D302" s="18" t="s">
        <v>20</v>
      </c>
      <c r="E302" s="18" t="s">
        <v>6</v>
      </c>
      <c r="F302" s="10"/>
    </row>
    <row r="303" spans="1:6" ht="15">
      <c r="A303" s="18" t="s">
        <v>25</v>
      </c>
      <c r="B303" s="18" t="s">
        <v>303</v>
      </c>
      <c r="C303" s="18" t="s">
        <v>25</v>
      </c>
      <c r="D303" s="18" t="s">
        <v>5</v>
      </c>
      <c r="E303" s="18" t="s">
        <v>6</v>
      </c>
      <c r="F303" s="10"/>
    </row>
    <row r="304" spans="1:6" ht="15">
      <c r="A304" s="18" t="s">
        <v>3</v>
      </c>
      <c r="B304" s="18" t="s">
        <v>304</v>
      </c>
      <c r="C304" s="18" t="s">
        <v>3</v>
      </c>
      <c r="D304" s="18" t="s">
        <v>5</v>
      </c>
      <c r="E304" s="18" t="s">
        <v>6</v>
      </c>
      <c r="F304" s="10"/>
    </row>
    <row r="305" spans="1:6" ht="15">
      <c r="A305" s="18" t="s">
        <v>3</v>
      </c>
      <c r="B305" s="18" t="s">
        <v>305</v>
      </c>
      <c r="C305" s="18" t="s">
        <v>3</v>
      </c>
      <c r="D305" s="18" t="s">
        <v>5</v>
      </c>
      <c r="E305" s="18" t="s">
        <v>6</v>
      </c>
      <c r="F305" s="10"/>
    </row>
    <row r="306" spans="1:6" ht="15">
      <c r="A306" s="18" t="s">
        <v>25</v>
      </c>
      <c r="B306" s="18" t="s">
        <v>306</v>
      </c>
      <c r="C306" s="18" t="s">
        <v>25</v>
      </c>
      <c r="D306" s="18" t="s">
        <v>10</v>
      </c>
      <c r="E306" s="18" t="s">
        <v>6</v>
      </c>
      <c r="F306" s="10"/>
    </row>
    <row r="307" spans="1:6" ht="15">
      <c r="A307" s="18" t="s">
        <v>11</v>
      </c>
      <c r="B307" s="18" t="s">
        <v>307</v>
      </c>
      <c r="C307" s="18" t="s">
        <v>11</v>
      </c>
      <c r="D307" s="18" t="s">
        <v>5</v>
      </c>
      <c r="E307" s="18" t="s">
        <v>6</v>
      </c>
      <c r="F307" s="10"/>
    </row>
    <row r="308" spans="1:6" ht="15">
      <c r="A308" s="18" t="s">
        <v>11</v>
      </c>
      <c r="B308" s="18" t="s">
        <v>308</v>
      </c>
      <c r="C308" s="18" t="s">
        <v>11</v>
      </c>
      <c r="D308" s="18" t="s">
        <v>5</v>
      </c>
      <c r="E308" s="18" t="s">
        <v>6</v>
      </c>
      <c r="F308" s="10"/>
    </row>
    <row r="309" spans="1:6" ht="15">
      <c r="A309" s="18" t="s">
        <v>11</v>
      </c>
      <c r="B309" s="18" t="s">
        <v>309</v>
      </c>
      <c r="C309" s="18" t="s">
        <v>11</v>
      </c>
      <c r="D309" s="18" t="s">
        <v>5</v>
      </c>
      <c r="E309" s="18" t="s">
        <v>6</v>
      </c>
      <c r="F309" s="10"/>
    </row>
    <row r="310" spans="1:6" ht="15">
      <c r="A310" s="18" t="s">
        <v>3</v>
      </c>
      <c r="B310" s="18" t="s">
        <v>310</v>
      </c>
      <c r="C310" s="18" t="s">
        <v>3</v>
      </c>
      <c r="D310" s="18" t="s">
        <v>20</v>
      </c>
      <c r="E310" s="18" t="s">
        <v>6</v>
      </c>
      <c r="F310" s="10"/>
    </row>
    <row r="311" spans="1:6" ht="15">
      <c r="A311" s="18" t="s">
        <v>3</v>
      </c>
      <c r="B311" s="18" t="s">
        <v>311</v>
      </c>
      <c r="C311" s="18" t="s">
        <v>3</v>
      </c>
      <c r="D311" s="18" t="s">
        <v>5</v>
      </c>
      <c r="E311" s="18" t="s">
        <v>6</v>
      </c>
      <c r="F311" s="10"/>
    </row>
    <row r="312" spans="1:6" ht="15">
      <c r="A312" s="18" t="s">
        <v>25</v>
      </c>
      <c r="B312" s="18" t="s">
        <v>312</v>
      </c>
      <c r="C312" s="18" t="s">
        <v>25</v>
      </c>
      <c r="D312" s="18" t="s">
        <v>5</v>
      </c>
      <c r="E312" s="18" t="s">
        <v>6</v>
      </c>
      <c r="F312" s="10"/>
    </row>
    <row r="313" spans="1:6" ht="15">
      <c r="A313" s="18" t="s">
        <v>7</v>
      </c>
      <c r="B313" s="18" t="s">
        <v>313</v>
      </c>
      <c r="C313" s="18" t="s">
        <v>7</v>
      </c>
      <c r="D313" s="18" t="s">
        <v>20</v>
      </c>
      <c r="E313" s="18" t="s">
        <v>21</v>
      </c>
      <c r="F313" s="10"/>
    </row>
    <row r="314" spans="1:6" ht="15">
      <c r="A314" s="18" t="s">
        <v>11</v>
      </c>
      <c r="B314" s="18" t="s">
        <v>314</v>
      </c>
      <c r="C314" s="18" t="s">
        <v>11</v>
      </c>
      <c r="D314" s="18" t="s">
        <v>5</v>
      </c>
      <c r="E314" s="18" t="s">
        <v>6</v>
      </c>
      <c r="F314" s="10"/>
    </row>
    <row r="315" spans="1:6" ht="15">
      <c r="A315" s="18" t="s">
        <v>25</v>
      </c>
      <c r="B315" s="18" t="s">
        <v>315</v>
      </c>
      <c r="C315" s="18" t="s">
        <v>25</v>
      </c>
      <c r="D315" s="18" t="s">
        <v>10</v>
      </c>
      <c r="E315" s="18" t="s">
        <v>6</v>
      </c>
      <c r="F315" s="10"/>
    </row>
    <row r="316" spans="1:6" ht="15">
      <c r="A316" s="18" t="s">
        <v>25</v>
      </c>
      <c r="B316" s="18" t="s">
        <v>316</v>
      </c>
      <c r="C316" s="18" t="s">
        <v>25</v>
      </c>
      <c r="D316" s="18" t="s">
        <v>10</v>
      </c>
      <c r="E316" s="18" t="s">
        <v>6</v>
      </c>
      <c r="F316" s="10"/>
    </row>
    <row r="317" spans="1:6" ht="15">
      <c r="A317" s="18" t="s">
        <v>3</v>
      </c>
      <c r="B317" s="18" t="s">
        <v>317</v>
      </c>
      <c r="C317" s="18" t="s">
        <v>3</v>
      </c>
      <c r="D317" s="18" t="s">
        <v>5</v>
      </c>
      <c r="E317" s="18" t="s">
        <v>6</v>
      </c>
      <c r="F317" s="10"/>
    </row>
    <row r="318" spans="1:6" ht="15">
      <c r="A318" s="18" t="s">
        <v>18</v>
      </c>
      <c r="B318" s="18" t="s">
        <v>318</v>
      </c>
      <c r="C318" s="18" t="s">
        <v>18</v>
      </c>
      <c r="D318" s="18" t="s">
        <v>20</v>
      </c>
      <c r="E318" s="18" t="s">
        <v>21</v>
      </c>
      <c r="F318" s="10"/>
    </row>
    <row r="319" spans="1:6" ht="15">
      <c r="A319" s="18" t="s">
        <v>25</v>
      </c>
      <c r="B319" s="18" t="s">
        <v>319</v>
      </c>
      <c r="C319" s="18" t="s">
        <v>25</v>
      </c>
      <c r="D319" s="18" t="s">
        <v>5</v>
      </c>
      <c r="E319" s="18" t="s">
        <v>6</v>
      </c>
      <c r="F319" s="10"/>
    </row>
    <row r="320" spans="1:6" ht="15">
      <c r="A320" s="18" t="s">
        <v>25</v>
      </c>
      <c r="B320" s="18" t="s">
        <v>320</v>
      </c>
      <c r="C320" s="18" t="s">
        <v>25</v>
      </c>
      <c r="D320" s="18" t="s">
        <v>5</v>
      </c>
      <c r="E320" s="18" t="s">
        <v>6</v>
      </c>
      <c r="F320" s="10"/>
    </row>
    <row r="321" spans="1:6" ht="45">
      <c r="A321" s="18" t="s">
        <v>25</v>
      </c>
      <c r="B321" s="21" t="s">
        <v>321</v>
      </c>
      <c r="C321" s="18" t="s">
        <v>25</v>
      </c>
      <c r="D321" s="18" t="s">
        <v>20</v>
      </c>
      <c r="E321" s="18" t="s">
        <v>6</v>
      </c>
      <c r="F321" s="10"/>
    </row>
    <row r="322" spans="1:6" ht="30">
      <c r="A322" s="18" t="s">
        <v>25</v>
      </c>
      <c r="B322" s="21" t="s">
        <v>322</v>
      </c>
      <c r="C322" s="18" t="s">
        <v>25</v>
      </c>
      <c r="D322" s="18" t="s">
        <v>10</v>
      </c>
      <c r="E322" s="18" t="s">
        <v>6</v>
      </c>
      <c r="F322" s="10"/>
    </row>
    <row r="323" spans="1:6" ht="15">
      <c r="A323" s="18" t="s">
        <v>11</v>
      </c>
      <c r="B323" s="18" t="s">
        <v>323</v>
      </c>
      <c r="C323" s="18" t="s">
        <v>11</v>
      </c>
      <c r="D323" s="18" t="s">
        <v>20</v>
      </c>
      <c r="E323" s="18" t="s">
        <v>21</v>
      </c>
      <c r="F323" s="10"/>
    </row>
    <row r="324" spans="1:6" ht="15">
      <c r="A324" s="18" t="s">
        <v>25</v>
      </c>
      <c r="B324" s="18" t="s">
        <v>324</v>
      </c>
      <c r="C324" s="18" t="s">
        <v>25</v>
      </c>
      <c r="D324" s="18" t="s">
        <v>5</v>
      </c>
      <c r="E324" s="18" t="s">
        <v>6</v>
      </c>
      <c r="F324" s="10"/>
    </row>
    <row r="325" spans="1:6" ht="15">
      <c r="A325" s="18" t="s">
        <v>3</v>
      </c>
      <c r="B325" s="18" t="s">
        <v>325</v>
      </c>
      <c r="C325" s="18" t="s">
        <v>3</v>
      </c>
      <c r="D325" s="18" t="s">
        <v>5</v>
      </c>
      <c r="E325" s="18" t="s">
        <v>6</v>
      </c>
      <c r="F325" s="10"/>
    </row>
    <row r="326" spans="1:6" ht="15">
      <c r="A326" s="18" t="s">
        <v>11</v>
      </c>
      <c r="B326" s="18" t="s">
        <v>326</v>
      </c>
      <c r="C326" s="18" t="s">
        <v>11</v>
      </c>
      <c r="D326" s="18" t="s">
        <v>20</v>
      </c>
      <c r="E326" s="18" t="s">
        <v>21</v>
      </c>
      <c r="F326" s="10"/>
    </row>
    <row r="327" spans="1:6" ht="15">
      <c r="A327" s="18" t="s">
        <v>3</v>
      </c>
      <c r="B327" s="18" t="s">
        <v>327</v>
      </c>
      <c r="C327" s="18" t="s">
        <v>3</v>
      </c>
      <c r="D327" s="18" t="s">
        <v>5</v>
      </c>
      <c r="E327" s="18" t="s">
        <v>6</v>
      </c>
      <c r="F327" s="10"/>
    </row>
    <row r="328" spans="1:6" ht="15">
      <c r="A328" s="18" t="s">
        <v>25</v>
      </c>
      <c r="B328" s="18" t="s">
        <v>328</v>
      </c>
      <c r="C328" s="18" t="s">
        <v>25</v>
      </c>
      <c r="D328" s="18" t="s">
        <v>5</v>
      </c>
      <c r="E328" s="18" t="s">
        <v>6</v>
      </c>
      <c r="F328" s="10"/>
    </row>
    <row r="329" spans="1:6" ht="15">
      <c r="A329" s="18" t="s">
        <v>25</v>
      </c>
      <c r="B329" s="18" t="s">
        <v>329</v>
      </c>
      <c r="C329" s="18" t="s">
        <v>25</v>
      </c>
      <c r="D329" s="18" t="s">
        <v>5</v>
      </c>
      <c r="E329" s="18" t="s">
        <v>6</v>
      </c>
      <c r="F329" s="10"/>
    </row>
    <row r="330" spans="1:6" ht="45">
      <c r="A330" s="18" t="s">
        <v>25</v>
      </c>
      <c r="B330" s="21" t="s">
        <v>330</v>
      </c>
      <c r="C330" s="18" t="s">
        <v>25</v>
      </c>
      <c r="D330" s="18" t="s">
        <v>20</v>
      </c>
      <c r="E330" s="18" t="s">
        <v>6</v>
      </c>
      <c r="F330" s="10"/>
    </row>
    <row r="331" spans="1:6" ht="30">
      <c r="A331" s="18" t="s">
        <v>25</v>
      </c>
      <c r="B331" s="21" t="s">
        <v>331</v>
      </c>
      <c r="C331" s="18" t="s">
        <v>25</v>
      </c>
      <c r="D331" s="18" t="s">
        <v>10</v>
      </c>
      <c r="E331" s="18" t="s">
        <v>6</v>
      </c>
      <c r="F331" s="10"/>
    </row>
    <row r="332" spans="1:6" ht="15">
      <c r="A332" s="18" t="s">
        <v>11</v>
      </c>
      <c r="B332" s="18" t="s">
        <v>332</v>
      </c>
      <c r="C332" s="18" t="s">
        <v>11</v>
      </c>
      <c r="D332" s="18" t="s">
        <v>5</v>
      </c>
      <c r="E332" s="18" t="s">
        <v>6</v>
      </c>
      <c r="F332" s="10"/>
    </row>
    <row r="333" spans="1:6" ht="15">
      <c r="A333" s="18" t="s">
        <v>3</v>
      </c>
      <c r="B333" s="18" t="s">
        <v>333</v>
      </c>
      <c r="C333" s="18" t="s">
        <v>3</v>
      </c>
      <c r="D333" s="18" t="s">
        <v>5</v>
      </c>
      <c r="E333" s="18" t="s">
        <v>6</v>
      </c>
      <c r="F333" s="10"/>
    </row>
    <row r="334" spans="1:6" ht="15">
      <c r="A334" s="18" t="s">
        <v>25</v>
      </c>
      <c r="B334" s="18" t="s">
        <v>334</v>
      </c>
      <c r="C334" s="18" t="s">
        <v>25</v>
      </c>
      <c r="D334" s="18" t="s">
        <v>5</v>
      </c>
      <c r="E334" s="18" t="s">
        <v>6</v>
      </c>
      <c r="F334" s="10"/>
    </row>
    <row r="335" spans="1:6" ht="15">
      <c r="A335" s="18" t="s">
        <v>3</v>
      </c>
      <c r="B335" s="18" t="s">
        <v>335</v>
      </c>
      <c r="C335" s="18" t="s">
        <v>3</v>
      </c>
      <c r="D335" s="18" t="s">
        <v>10</v>
      </c>
      <c r="E335" s="18" t="s">
        <v>6</v>
      </c>
      <c r="F335" s="10"/>
    </row>
    <row r="336" spans="1:6" ht="15">
      <c r="A336" s="18" t="s">
        <v>7</v>
      </c>
      <c r="B336" s="18" t="s">
        <v>336</v>
      </c>
      <c r="C336" s="18" t="s">
        <v>7</v>
      </c>
      <c r="D336" s="18" t="s">
        <v>20</v>
      </c>
      <c r="E336" s="18" t="s">
        <v>6</v>
      </c>
      <c r="F336" s="10"/>
    </row>
    <row r="337" spans="1:6" ht="15">
      <c r="A337" s="18" t="s">
        <v>3</v>
      </c>
      <c r="B337" s="18" t="s">
        <v>337</v>
      </c>
      <c r="C337" s="18" t="s">
        <v>3</v>
      </c>
      <c r="D337" s="18" t="s">
        <v>10</v>
      </c>
      <c r="E337" s="18" t="s">
        <v>6</v>
      </c>
      <c r="F337" s="10"/>
    </row>
    <row r="338" spans="1:6" ht="15">
      <c r="A338" s="18" t="s">
        <v>11</v>
      </c>
      <c r="B338" s="18" t="s">
        <v>338</v>
      </c>
      <c r="C338" s="18" t="s">
        <v>11</v>
      </c>
      <c r="D338" s="18" t="s">
        <v>5</v>
      </c>
      <c r="E338" s="18" t="s">
        <v>6</v>
      </c>
      <c r="F338" s="10"/>
    </row>
    <row r="339" spans="1:6" ht="15">
      <c r="A339" s="18" t="s">
        <v>7</v>
      </c>
      <c r="B339" s="18" t="s">
        <v>339</v>
      </c>
      <c r="C339" s="18" t="s">
        <v>7</v>
      </c>
      <c r="D339" s="18" t="s">
        <v>5</v>
      </c>
      <c r="E339" s="18" t="s">
        <v>6</v>
      </c>
      <c r="F339" s="10"/>
    </row>
    <row r="340" spans="1:6" ht="15">
      <c r="A340" s="18" t="s">
        <v>3</v>
      </c>
      <c r="B340" s="18" t="s">
        <v>340</v>
      </c>
      <c r="C340" s="18" t="s">
        <v>3</v>
      </c>
      <c r="D340" s="18" t="s">
        <v>5</v>
      </c>
      <c r="E340" s="18" t="s">
        <v>6</v>
      </c>
      <c r="F340" s="10"/>
    </row>
    <row r="341" spans="1:6" ht="15">
      <c r="A341" s="18" t="s">
        <v>25</v>
      </c>
      <c r="B341" s="18" t="s">
        <v>341</v>
      </c>
      <c r="C341" s="18" t="s">
        <v>25</v>
      </c>
      <c r="D341" s="18" t="s">
        <v>10</v>
      </c>
      <c r="E341" s="18" t="s">
        <v>6</v>
      </c>
      <c r="F341" s="10"/>
    </row>
    <row r="342" spans="1:6" ht="15">
      <c r="A342" s="18" t="s">
        <v>11</v>
      </c>
      <c r="B342" s="18" t="s">
        <v>342</v>
      </c>
      <c r="C342" s="18" t="s">
        <v>11</v>
      </c>
      <c r="D342" s="18" t="s">
        <v>5</v>
      </c>
      <c r="E342" s="18" t="s">
        <v>6</v>
      </c>
      <c r="F342" s="10"/>
    </row>
    <row r="343" spans="1:6" ht="15">
      <c r="A343" s="18" t="s">
        <v>25</v>
      </c>
      <c r="B343" s="18" t="s">
        <v>343</v>
      </c>
      <c r="C343" s="18" t="s">
        <v>25</v>
      </c>
      <c r="D343" s="18" t="s">
        <v>5</v>
      </c>
      <c r="E343" s="18" t="s">
        <v>6</v>
      </c>
      <c r="F343" s="10"/>
    </row>
    <row r="344" spans="1:6" ht="15">
      <c r="A344" s="18" t="s">
        <v>3</v>
      </c>
      <c r="B344" s="18" t="s">
        <v>344</v>
      </c>
      <c r="C344" s="18" t="s">
        <v>3</v>
      </c>
      <c r="D344" s="18" t="s">
        <v>5</v>
      </c>
      <c r="E344" s="18" t="s">
        <v>6</v>
      </c>
      <c r="F344" s="10"/>
    </row>
    <row r="345" spans="1:6" ht="15">
      <c r="A345" s="18" t="s">
        <v>11</v>
      </c>
      <c r="B345" s="18" t="s">
        <v>345</v>
      </c>
      <c r="C345" s="18" t="s">
        <v>11</v>
      </c>
      <c r="D345" s="18" t="s">
        <v>5</v>
      </c>
      <c r="E345" s="18" t="s">
        <v>6</v>
      </c>
      <c r="F345" s="10"/>
    </row>
    <row r="346" spans="1:6" ht="15">
      <c r="A346" s="18" t="s">
        <v>11</v>
      </c>
      <c r="B346" s="18" t="s">
        <v>346</v>
      </c>
      <c r="C346" s="18" t="s">
        <v>11</v>
      </c>
      <c r="D346" s="18" t="s">
        <v>20</v>
      </c>
      <c r="E346" s="18" t="s">
        <v>21</v>
      </c>
      <c r="F346" s="10"/>
    </row>
    <row r="347" spans="1:6" ht="15">
      <c r="A347" s="18" t="s">
        <v>3</v>
      </c>
      <c r="B347" s="18" t="s">
        <v>347</v>
      </c>
      <c r="C347" s="18" t="s">
        <v>3</v>
      </c>
      <c r="D347" s="18" t="s">
        <v>5</v>
      </c>
      <c r="E347" s="18" t="s">
        <v>6</v>
      </c>
      <c r="F347" s="10"/>
    </row>
    <row r="348" spans="1:6" ht="15">
      <c r="A348" s="18" t="s">
        <v>3</v>
      </c>
      <c r="B348" s="18" t="s">
        <v>348</v>
      </c>
      <c r="C348" s="18" t="s">
        <v>3</v>
      </c>
      <c r="D348" s="18" t="s">
        <v>5</v>
      </c>
      <c r="E348" s="18" t="s">
        <v>6</v>
      </c>
      <c r="F348" s="10"/>
    </row>
    <row r="349" spans="1:6" ht="15">
      <c r="A349" s="18" t="s">
        <v>3</v>
      </c>
      <c r="B349" s="18" t="s">
        <v>349</v>
      </c>
      <c r="C349" s="18" t="s">
        <v>3</v>
      </c>
      <c r="D349" s="18" t="s">
        <v>5</v>
      </c>
      <c r="E349" s="18" t="s">
        <v>6</v>
      </c>
      <c r="F349" s="10"/>
    </row>
    <row r="350" spans="1:6" ht="15">
      <c r="A350" s="18" t="s">
        <v>3</v>
      </c>
      <c r="B350" s="18" t="s">
        <v>350</v>
      </c>
      <c r="C350" s="18" t="s">
        <v>3</v>
      </c>
      <c r="D350" s="18" t="s">
        <v>5</v>
      </c>
      <c r="E350" s="18" t="s">
        <v>6</v>
      </c>
      <c r="F350" s="10"/>
    </row>
    <row r="351" spans="1:6" ht="15">
      <c r="A351" s="18" t="s">
        <v>25</v>
      </c>
      <c r="B351" s="18" t="s">
        <v>351</v>
      </c>
      <c r="C351" s="18" t="s">
        <v>25</v>
      </c>
      <c r="D351" s="18" t="s">
        <v>5</v>
      </c>
      <c r="E351" s="18" t="s">
        <v>6</v>
      </c>
      <c r="F351" s="10"/>
    </row>
    <row r="352" spans="1:6" ht="15">
      <c r="A352" s="18" t="s">
        <v>25</v>
      </c>
      <c r="B352" s="18" t="s">
        <v>352</v>
      </c>
      <c r="C352" s="18" t="s">
        <v>25</v>
      </c>
      <c r="D352" s="18" t="s">
        <v>5</v>
      </c>
      <c r="E352" s="18" t="s">
        <v>6</v>
      </c>
      <c r="F352" s="10"/>
    </row>
    <row r="353" spans="1:6" ht="15">
      <c r="A353" s="18" t="s">
        <v>11</v>
      </c>
      <c r="B353" s="18" t="s">
        <v>353</v>
      </c>
      <c r="C353" s="18" t="s">
        <v>11</v>
      </c>
      <c r="D353" s="18" t="s">
        <v>5</v>
      </c>
      <c r="E353" s="18" t="s">
        <v>6</v>
      </c>
      <c r="F353" s="10"/>
    </row>
    <row r="354" spans="1:6" ht="15">
      <c r="A354" s="18" t="s">
        <v>25</v>
      </c>
      <c r="B354" s="18" t="s">
        <v>354</v>
      </c>
      <c r="C354" s="18" t="s">
        <v>25</v>
      </c>
      <c r="D354" s="18" t="s">
        <v>5</v>
      </c>
      <c r="E354" s="18" t="s">
        <v>6</v>
      </c>
      <c r="F354" s="10"/>
    </row>
    <row r="355" spans="1:6" ht="15">
      <c r="A355" s="18" t="s">
        <v>25</v>
      </c>
      <c r="B355" s="18" t="s">
        <v>355</v>
      </c>
      <c r="C355" s="18" t="s">
        <v>25</v>
      </c>
      <c r="D355" s="18" t="s">
        <v>5</v>
      </c>
      <c r="E355" s="18" t="s">
        <v>6</v>
      </c>
      <c r="F355" s="10"/>
    </row>
    <row r="356" spans="1:6" ht="15">
      <c r="A356" s="18" t="s">
        <v>11</v>
      </c>
      <c r="B356" s="18" t="s">
        <v>356</v>
      </c>
      <c r="C356" s="18" t="s">
        <v>11</v>
      </c>
      <c r="D356" s="18" t="s">
        <v>5</v>
      </c>
      <c r="E356" s="18" t="s">
        <v>6</v>
      </c>
      <c r="F356" s="10"/>
    </row>
    <row r="357" spans="1:6" ht="15">
      <c r="A357" s="18" t="s">
        <v>25</v>
      </c>
      <c r="B357" s="18" t="s">
        <v>357</v>
      </c>
      <c r="C357" s="18" t="s">
        <v>25</v>
      </c>
      <c r="D357" s="18" t="s">
        <v>5</v>
      </c>
      <c r="E357" s="18" t="s">
        <v>6</v>
      </c>
      <c r="F357" s="10"/>
    </row>
    <row r="358" spans="1:6" ht="15">
      <c r="A358" s="18" t="s">
        <v>7</v>
      </c>
      <c r="B358" s="18" t="s">
        <v>358</v>
      </c>
      <c r="C358" s="18" t="s">
        <v>7</v>
      </c>
      <c r="D358" s="18" t="s">
        <v>10</v>
      </c>
      <c r="E358" s="18" t="s">
        <v>6</v>
      </c>
      <c r="F358" s="10"/>
    </row>
    <row r="359" spans="1:6" ht="15">
      <c r="A359" s="18" t="s">
        <v>7</v>
      </c>
      <c r="B359" s="18" t="s">
        <v>359</v>
      </c>
      <c r="C359" s="18" t="s">
        <v>7</v>
      </c>
      <c r="D359" s="18" t="s">
        <v>5</v>
      </c>
      <c r="E359" s="18" t="s">
        <v>6</v>
      </c>
      <c r="F359" s="10"/>
    </row>
    <row r="360" spans="1:6" ht="30">
      <c r="A360" s="18" t="s">
        <v>25</v>
      </c>
      <c r="B360" s="21" t="s">
        <v>360</v>
      </c>
      <c r="C360" s="18" t="s">
        <v>25</v>
      </c>
      <c r="D360" s="18" t="s">
        <v>20</v>
      </c>
      <c r="E360" s="18" t="s">
        <v>6</v>
      </c>
      <c r="F360" s="10"/>
    </row>
    <row r="361" spans="1:6" ht="15">
      <c r="A361" s="18" t="s">
        <v>25</v>
      </c>
      <c r="B361" s="21" t="s">
        <v>361</v>
      </c>
      <c r="C361" s="18" t="s">
        <v>25</v>
      </c>
      <c r="D361" s="18" t="s">
        <v>10</v>
      </c>
      <c r="E361" s="18" t="s">
        <v>6</v>
      </c>
      <c r="F361" s="10"/>
    </row>
    <row r="362" spans="1:6" ht="15">
      <c r="A362" s="18" t="s">
        <v>11</v>
      </c>
      <c r="B362" s="18" t="s">
        <v>362</v>
      </c>
      <c r="C362" s="18" t="s">
        <v>11</v>
      </c>
      <c r="D362" s="18" t="s">
        <v>10</v>
      </c>
      <c r="E362" s="18" t="s">
        <v>6</v>
      </c>
      <c r="F362" s="10"/>
    </row>
    <row r="363" spans="1:6" ht="15">
      <c r="A363" s="18" t="s">
        <v>11</v>
      </c>
      <c r="B363" s="18" t="s">
        <v>363</v>
      </c>
      <c r="C363" s="18" t="s">
        <v>11</v>
      </c>
      <c r="D363" s="18" t="s">
        <v>5</v>
      </c>
      <c r="E363" s="18" t="s">
        <v>6</v>
      </c>
      <c r="F363" s="10"/>
    </row>
    <row r="364" spans="1:6" ht="15">
      <c r="A364" s="18" t="s">
        <v>25</v>
      </c>
      <c r="B364" s="18" t="s">
        <v>364</v>
      </c>
      <c r="C364" s="18" t="s">
        <v>25</v>
      </c>
      <c r="D364" s="18" t="s">
        <v>5</v>
      </c>
      <c r="E364" s="18" t="s">
        <v>6</v>
      </c>
      <c r="F364" s="10"/>
    </row>
    <row r="365" spans="1:6" ht="15">
      <c r="A365" s="18" t="s">
        <v>11</v>
      </c>
      <c r="B365" s="18" t="s">
        <v>365</v>
      </c>
      <c r="C365" s="18" t="s">
        <v>11</v>
      </c>
      <c r="D365" s="18" t="s">
        <v>5</v>
      </c>
      <c r="E365" s="18" t="s">
        <v>6</v>
      </c>
      <c r="F365" s="10"/>
    </row>
    <row r="366" spans="1:6" ht="15">
      <c r="A366" s="18" t="s">
        <v>3</v>
      </c>
      <c r="B366" s="18" t="s">
        <v>366</v>
      </c>
      <c r="C366" s="18" t="s">
        <v>3</v>
      </c>
      <c r="D366" s="18" t="s">
        <v>5</v>
      </c>
      <c r="E366" s="18" t="s">
        <v>6</v>
      </c>
      <c r="F366" s="10"/>
    </row>
    <row r="367" spans="1:6" ht="15">
      <c r="A367" s="18" t="s">
        <v>3</v>
      </c>
      <c r="B367" s="18" t="s">
        <v>367</v>
      </c>
      <c r="C367" s="18" t="s">
        <v>3</v>
      </c>
      <c r="D367" s="18" t="s">
        <v>5</v>
      </c>
      <c r="E367" s="18" t="s">
        <v>6</v>
      </c>
      <c r="F367" s="10"/>
    </row>
    <row r="368" spans="1:6" ht="15">
      <c r="A368" s="18" t="s">
        <v>3</v>
      </c>
      <c r="B368" s="18" t="s">
        <v>368</v>
      </c>
      <c r="C368" s="18" t="s">
        <v>3</v>
      </c>
      <c r="D368" s="18" t="s">
        <v>10</v>
      </c>
      <c r="E368" s="18" t="s">
        <v>6</v>
      </c>
      <c r="F368" s="10"/>
    </row>
    <row r="369" spans="1:6" ht="15">
      <c r="A369" s="18" t="s">
        <v>11</v>
      </c>
      <c r="B369" s="18" t="s">
        <v>369</v>
      </c>
      <c r="C369" s="18" t="s">
        <v>11</v>
      </c>
      <c r="D369" s="18" t="s">
        <v>5</v>
      </c>
      <c r="E369" s="18" t="s">
        <v>6</v>
      </c>
      <c r="F369" s="10"/>
    </row>
    <row r="370" spans="1:6" ht="15">
      <c r="A370" s="18" t="s">
        <v>3</v>
      </c>
      <c r="B370" s="18" t="s">
        <v>370</v>
      </c>
      <c r="C370" s="18" t="s">
        <v>3</v>
      </c>
      <c r="D370" s="18" t="s">
        <v>5</v>
      </c>
      <c r="E370" s="18" t="s">
        <v>6</v>
      </c>
      <c r="F370" s="10"/>
    </row>
    <row r="371" spans="1:6" ht="15">
      <c r="A371" s="18" t="s">
        <v>7</v>
      </c>
      <c r="B371" s="18" t="s">
        <v>371</v>
      </c>
      <c r="C371" s="18" t="s">
        <v>7</v>
      </c>
      <c r="D371" s="18" t="s">
        <v>5</v>
      </c>
      <c r="E371" s="18" t="s">
        <v>6</v>
      </c>
      <c r="F371" s="10"/>
    </row>
    <row r="372" spans="1:6" ht="15">
      <c r="A372" s="18" t="s">
        <v>11</v>
      </c>
      <c r="B372" s="18" t="s">
        <v>372</v>
      </c>
      <c r="C372" s="18" t="s">
        <v>11</v>
      </c>
      <c r="D372" s="18" t="s">
        <v>5</v>
      </c>
      <c r="E372" s="18" t="s">
        <v>6</v>
      </c>
      <c r="F372" s="10"/>
    </row>
    <row r="373" spans="1:6" ht="15">
      <c r="A373" s="18" t="s">
        <v>3</v>
      </c>
      <c r="B373" s="18" t="s">
        <v>373</v>
      </c>
      <c r="C373" s="18" t="s">
        <v>3</v>
      </c>
      <c r="D373" s="18" t="s">
        <v>5</v>
      </c>
      <c r="E373" s="18" t="s">
        <v>6</v>
      </c>
      <c r="F373" s="10"/>
    </row>
    <row r="374" spans="1:6" ht="15">
      <c r="A374" s="18" t="s">
        <v>25</v>
      </c>
      <c r="B374" s="18" t="s">
        <v>374</v>
      </c>
      <c r="C374" s="18" t="s">
        <v>25</v>
      </c>
      <c r="D374" s="18" t="s">
        <v>5</v>
      </c>
      <c r="E374" s="18" t="s">
        <v>6</v>
      </c>
      <c r="F374" s="10"/>
    </row>
    <row r="375" spans="1:6" ht="15">
      <c r="A375" s="18" t="s">
        <v>11</v>
      </c>
      <c r="B375" s="18" t="s">
        <v>375</v>
      </c>
      <c r="C375" s="18" t="s">
        <v>11</v>
      </c>
      <c r="D375" s="18" t="s">
        <v>5</v>
      </c>
      <c r="E375" s="18" t="s">
        <v>6</v>
      </c>
      <c r="F375" s="10"/>
    </row>
    <row r="376" spans="1:6" ht="15">
      <c r="A376" s="18" t="s">
        <v>7</v>
      </c>
      <c r="B376" s="18" t="s">
        <v>376</v>
      </c>
      <c r="C376" s="18" t="s">
        <v>7</v>
      </c>
      <c r="D376" s="18" t="s">
        <v>5</v>
      </c>
      <c r="E376" s="18" t="s">
        <v>6</v>
      </c>
      <c r="F376" s="10"/>
    </row>
    <row r="377" spans="1:6" ht="15">
      <c r="A377" s="18" t="s">
        <v>3</v>
      </c>
      <c r="B377" s="18" t="s">
        <v>377</v>
      </c>
      <c r="C377" s="18" t="s">
        <v>3</v>
      </c>
      <c r="D377" s="18" t="s">
        <v>5</v>
      </c>
      <c r="E377" s="18" t="s">
        <v>6</v>
      </c>
      <c r="F377" s="10"/>
    </row>
    <row r="378" spans="1:6" ht="15">
      <c r="A378" s="18" t="s">
        <v>25</v>
      </c>
      <c r="B378" s="18" t="s">
        <v>378</v>
      </c>
      <c r="C378" s="18" t="s">
        <v>25</v>
      </c>
      <c r="D378" s="18" t="s">
        <v>5</v>
      </c>
      <c r="E378" s="18" t="s">
        <v>6</v>
      </c>
      <c r="F378" s="10"/>
    </row>
    <row r="379" spans="1:6" ht="15">
      <c r="A379" s="18" t="s">
        <v>11</v>
      </c>
      <c r="B379" s="18" t="s">
        <v>379</v>
      </c>
      <c r="C379" s="18" t="s">
        <v>11</v>
      </c>
      <c r="D379" s="18" t="s">
        <v>5</v>
      </c>
      <c r="E379" s="18" t="s">
        <v>6</v>
      </c>
      <c r="F379" s="10"/>
    </row>
    <row r="380" spans="1:6" ht="15">
      <c r="A380" s="18" t="s">
        <v>11</v>
      </c>
      <c r="B380" s="18" t="s">
        <v>380</v>
      </c>
      <c r="C380" s="18" t="s">
        <v>11</v>
      </c>
      <c r="D380" s="18" t="s">
        <v>5</v>
      </c>
      <c r="E380" s="18" t="s">
        <v>6</v>
      </c>
      <c r="F380" s="10"/>
    </row>
    <row r="381" spans="1:6" ht="15">
      <c r="A381" s="18" t="s">
        <v>11</v>
      </c>
      <c r="B381" s="18" t="s">
        <v>381</v>
      </c>
      <c r="C381" s="18" t="s">
        <v>11</v>
      </c>
      <c r="D381" s="18" t="s">
        <v>5</v>
      </c>
      <c r="E381" s="18" t="s">
        <v>6</v>
      </c>
      <c r="F381" s="10"/>
    </row>
    <row r="382" spans="1:6" ht="15">
      <c r="A382" s="18" t="s">
        <v>3</v>
      </c>
      <c r="B382" s="18" t="s">
        <v>382</v>
      </c>
      <c r="C382" s="18" t="s">
        <v>3</v>
      </c>
      <c r="D382" s="18" t="s">
        <v>20</v>
      </c>
      <c r="E382" s="18" t="s">
        <v>21</v>
      </c>
      <c r="F382" s="10"/>
    </row>
    <row r="383" spans="1:6" ht="15">
      <c r="A383" s="18" t="s">
        <v>11</v>
      </c>
      <c r="B383" s="18" t="s">
        <v>383</v>
      </c>
      <c r="C383" s="18" t="s">
        <v>11</v>
      </c>
      <c r="D383" s="18" t="s">
        <v>5</v>
      </c>
      <c r="E383" s="18" t="s">
        <v>6</v>
      </c>
      <c r="F383" s="10"/>
    </row>
    <row r="384" spans="1:6" ht="15">
      <c r="A384" s="18" t="s">
        <v>25</v>
      </c>
      <c r="B384" s="18" t="s">
        <v>384</v>
      </c>
      <c r="C384" s="18" t="s">
        <v>25</v>
      </c>
      <c r="D384" s="18" t="s">
        <v>5</v>
      </c>
      <c r="E384" s="18" t="s">
        <v>6</v>
      </c>
      <c r="F384" s="10"/>
    </row>
    <row r="385" spans="1:6" ht="15">
      <c r="A385" s="18" t="s">
        <v>25</v>
      </c>
      <c r="B385" s="18" t="s">
        <v>385</v>
      </c>
      <c r="C385" s="18" t="s">
        <v>25</v>
      </c>
      <c r="D385" s="18" t="s">
        <v>5</v>
      </c>
      <c r="E385" s="18" t="s">
        <v>6</v>
      </c>
      <c r="F385" s="10"/>
    </row>
    <row r="386" spans="1:6" ht="15">
      <c r="A386" s="18" t="s">
        <v>25</v>
      </c>
      <c r="B386" s="18" t="s">
        <v>928</v>
      </c>
      <c r="C386" s="18" t="s">
        <v>25</v>
      </c>
      <c r="D386" s="18" t="s">
        <v>5</v>
      </c>
      <c r="E386" s="18" t="s">
        <v>6</v>
      </c>
      <c r="F386" s="10"/>
    </row>
    <row r="387" spans="1:6" ht="15">
      <c r="A387" s="18" t="s">
        <v>18</v>
      </c>
      <c r="B387" s="18" t="s">
        <v>927</v>
      </c>
      <c r="C387" s="18" t="s">
        <v>18</v>
      </c>
      <c r="D387" s="18" t="s">
        <v>20</v>
      </c>
      <c r="E387" s="18" t="s">
        <v>21</v>
      </c>
      <c r="F387" s="10"/>
    </row>
    <row r="388" spans="1:6" ht="15">
      <c r="A388" s="18" t="s">
        <v>11</v>
      </c>
      <c r="B388" s="18" t="s">
        <v>386</v>
      </c>
      <c r="C388" s="18" t="s">
        <v>11</v>
      </c>
      <c r="D388" s="18" t="s">
        <v>20</v>
      </c>
      <c r="E388" s="18" t="s">
        <v>6</v>
      </c>
      <c r="F388" s="10"/>
    </row>
    <row r="389" spans="1:6" ht="15">
      <c r="A389" s="18" t="s">
        <v>3</v>
      </c>
      <c r="B389" s="18" t="s">
        <v>387</v>
      </c>
      <c r="C389" s="18" t="s">
        <v>3</v>
      </c>
      <c r="D389" s="18" t="s">
        <v>5</v>
      </c>
      <c r="E389" s="18" t="s">
        <v>6</v>
      </c>
      <c r="F389" s="10"/>
    </row>
    <row r="390" spans="1:6" ht="15">
      <c r="A390" s="18" t="s">
        <v>11</v>
      </c>
      <c r="B390" s="18" t="s">
        <v>388</v>
      </c>
      <c r="C390" s="18" t="s">
        <v>11</v>
      </c>
      <c r="D390" s="18" t="s">
        <v>5</v>
      </c>
      <c r="E390" s="18" t="s">
        <v>6</v>
      </c>
      <c r="F390" s="10"/>
    </row>
    <row r="391" spans="1:6" ht="15">
      <c r="A391" s="18" t="s">
        <v>7</v>
      </c>
      <c r="B391" s="18" t="s">
        <v>389</v>
      </c>
      <c r="C391" s="18" t="s">
        <v>7</v>
      </c>
      <c r="D391" s="18" t="s">
        <v>10</v>
      </c>
      <c r="E391" s="18" t="s">
        <v>6</v>
      </c>
      <c r="F391" s="10"/>
    </row>
    <row r="392" spans="1:6" ht="15">
      <c r="A392" s="18" t="s">
        <v>11</v>
      </c>
      <c r="B392" s="18" t="s">
        <v>390</v>
      </c>
      <c r="C392" s="18" t="s">
        <v>11</v>
      </c>
      <c r="D392" s="18" t="s">
        <v>10</v>
      </c>
      <c r="E392" s="18" t="s">
        <v>6</v>
      </c>
      <c r="F392" s="10"/>
    </row>
    <row r="393" spans="1:6" ht="15">
      <c r="A393" s="18" t="s">
        <v>7</v>
      </c>
      <c r="B393" s="18" t="s">
        <v>391</v>
      </c>
      <c r="C393" s="18" t="s">
        <v>7</v>
      </c>
      <c r="D393" s="18" t="s">
        <v>10</v>
      </c>
      <c r="E393" s="18" t="s">
        <v>6</v>
      </c>
      <c r="F393" s="10"/>
    </row>
    <row r="394" spans="1:6" ht="15">
      <c r="A394" s="18" t="s">
        <v>11</v>
      </c>
      <c r="B394" s="18" t="s">
        <v>392</v>
      </c>
      <c r="C394" s="18" t="s">
        <v>11</v>
      </c>
      <c r="D394" s="18" t="s">
        <v>5</v>
      </c>
      <c r="E394" s="18" t="s">
        <v>6</v>
      </c>
      <c r="F394" s="10"/>
    </row>
    <row r="395" spans="1:6" ht="15">
      <c r="A395" s="18" t="s">
        <v>25</v>
      </c>
      <c r="B395" s="18" t="s">
        <v>393</v>
      </c>
      <c r="C395" s="18" t="s">
        <v>25</v>
      </c>
      <c r="D395" s="18" t="s">
        <v>10</v>
      </c>
      <c r="E395" s="18" t="s">
        <v>6</v>
      </c>
      <c r="F395" s="10"/>
    </row>
    <row r="396" spans="1:6" ht="15">
      <c r="A396" s="18" t="s">
        <v>25</v>
      </c>
      <c r="B396" s="18" t="s">
        <v>394</v>
      </c>
      <c r="C396" s="18" t="s">
        <v>25</v>
      </c>
      <c r="D396" s="18" t="s">
        <v>5</v>
      </c>
      <c r="E396" s="18" t="s">
        <v>6</v>
      </c>
      <c r="F396" s="10"/>
    </row>
    <row r="397" spans="1:6" ht="15">
      <c r="A397" s="18" t="s">
        <v>11</v>
      </c>
      <c r="B397" s="18" t="s">
        <v>395</v>
      </c>
      <c r="C397" s="18" t="s">
        <v>11</v>
      </c>
      <c r="D397" s="18" t="s">
        <v>10</v>
      </c>
      <c r="E397" s="18" t="s">
        <v>6</v>
      </c>
      <c r="F397" s="10"/>
    </row>
    <row r="398" spans="1:6" ht="15">
      <c r="A398" s="18" t="s">
        <v>11</v>
      </c>
      <c r="B398" s="18" t="s">
        <v>396</v>
      </c>
      <c r="C398" s="18" t="s">
        <v>11</v>
      </c>
      <c r="D398" s="18" t="s">
        <v>5</v>
      </c>
      <c r="E398" s="18" t="s">
        <v>6</v>
      </c>
      <c r="F398" s="10"/>
    </row>
    <row r="399" spans="1:6" ht="15">
      <c r="A399" s="18" t="s">
        <v>25</v>
      </c>
      <c r="B399" s="18" t="s">
        <v>397</v>
      </c>
      <c r="C399" s="18" t="s">
        <v>25</v>
      </c>
      <c r="D399" s="18" t="s">
        <v>5</v>
      </c>
      <c r="E399" s="18" t="s">
        <v>6</v>
      </c>
      <c r="F399" s="10"/>
    </row>
    <row r="400" spans="1:6" ht="15">
      <c r="A400" s="18" t="s">
        <v>7</v>
      </c>
      <c r="B400" s="18" t="s">
        <v>398</v>
      </c>
      <c r="C400" s="18" t="s">
        <v>7</v>
      </c>
      <c r="D400" s="18" t="s">
        <v>5</v>
      </c>
      <c r="E400" s="18" t="s">
        <v>6</v>
      </c>
      <c r="F400" s="10"/>
    </row>
    <row r="401" spans="1:6" ht="15">
      <c r="A401" s="18" t="s">
        <v>11</v>
      </c>
      <c r="B401" s="18" t="s">
        <v>399</v>
      </c>
      <c r="C401" s="18" t="s">
        <v>11</v>
      </c>
      <c r="D401" s="18" t="s">
        <v>10</v>
      </c>
      <c r="E401" s="18" t="s">
        <v>6</v>
      </c>
      <c r="F401" s="10"/>
    </row>
    <row r="402" spans="1:6" ht="15">
      <c r="A402" s="18" t="s">
        <v>3</v>
      </c>
      <c r="B402" s="18" t="s">
        <v>400</v>
      </c>
      <c r="C402" s="18" t="s">
        <v>3</v>
      </c>
      <c r="D402" s="18" t="s">
        <v>5</v>
      </c>
      <c r="E402" s="18" t="s">
        <v>6</v>
      </c>
      <c r="F402" s="10"/>
    </row>
    <row r="403" spans="1:6" ht="15">
      <c r="A403" s="18" t="s">
        <v>3</v>
      </c>
      <c r="B403" s="18" t="s">
        <v>401</v>
      </c>
      <c r="C403" s="18" t="s">
        <v>3</v>
      </c>
      <c r="D403" s="18" t="s">
        <v>20</v>
      </c>
      <c r="E403" s="18" t="s">
        <v>21</v>
      </c>
      <c r="F403" s="10"/>
    </row>
    <row r="404" spans="1:6" ht="15">
      <c r="A404" s="18" t="s">
        <v>25</v>
      </c>
      <c r="B404" s="18" t="s">
        <v>402</v>
      </c>
      <c r="C404" s="18" t="s">
        <v>25</v>
      </c>
      <c r="D404" s="18" t="s">
        <v>5</v>
      </c>
      <c r="E404" s="18" t="s">
        <v>6</v>
      </c>
      <c r="F404" s="10"/>
    </row>
    <row r="405" spans="1:6" ht="15">
      <c r="A405" s="18" t="s">
        <v>25</v>
      </c>
      <c r="B405" s="18" t="s">
        <v>403</v>
      </c>
      <c r="C405" s="18" t="s">
        <v>25</v>
      </c>
      <c r="D405" s="18" t="s">
        <v>20</v>
      </c>
      <c r="E405" s="18" t="s">
        <v>21</v>
      </c>
      <c r="F405" s="10"/>
    </row>
    <row r="406" spans="1:6" ht="15">
      <c r="A406" s="18" t="s">
        <v>11</v>
      </c>
      <c r="B406" s="18" t="s">
        <v>404</v>
      </c>
      <c r="C406" s="18" t="s">
        <v>11</v>
      </c>
      <c r="D406" s="18" t="s">
        <v>5</v>
      </c>
      <c r="E406" s="18" t="s">
        <v>6</v>
      </c>
      <c r="F406" s="10"/>
    </row>
    <row r="407" spans="1:6" ht="15">
      <c r="A407" s="18" t="s">
        <v>3</v>
      </c>
      <c r="B407" s="18" t="s">
        <v>405</v>
      </c>
      <c r="C407" s="18" t="s">
        <v>3</v>
      </c>
      <c r="D407" s="18" t="s">
        <v>5</v>
      </c>
      <c r="E407" s="18" t="s">
        <v>6</v>
      </c>
      <c r="F407" s="10"/>
    </row>
    <row r="408" spans="1:6" ht="15">
      <c r="A408" s="18" t="s">
        <v>11</v>
      </c>
      <c r="B408" s="18" t="s">
        <v>406</v>
      </c>
      <c r="C408" s="18" t="s">
        <v>11</v>
      </c>
      <c r="D408" s="18" t="s">
        <v>5</v>
      </c>
      <c r="E408" s="18" t="s">
        <v>6</v>
      </c>
      <c r="F408" s="10"/>
    </row>
    <row r="409" spans="1:6" ht="15">
      <c r="A409" s="18" t="s">
        <v>25</v>
      </c>
      <c r="B409" s="18" t="s">
        <v>407</v>
      </c>
      <c r="C409" s="18" t="s">
        <v>25</v>
      </c>
      <c r="D409" s="18" t="s">
        <v>10</v>
      </c>
      <c r="E409" s="18" t="s">
        <v>6</v>
      </c>
      <c r="F409" s="10"/>
    </row>
    <row r="410" spans="1:6" ht="15">
      <c r="A410" s="18" t="s">
        <v>11</v>
      </c>
      <c r="B410" s="18" t="s">
        <v>408</v>
      </c>
      <c r="C410" s="18" t="s">
        <v>11</v>
      </c>
      <c r="D410" s="18" t="s">
        <v>5</v>
      </c>
      <c r="E410" s="18" t="s">
        <v>6</v>
      </c>
      <c r="F410" s="10"/>
    </row>
    <row r="411" spans="1:6" ht="15">
      <c r="A411" s="18" t="s">
        <v>11</v>
      </c>
      <c r="B411" s="18" t="s">
        <v>409</v>
      </c>
      <c r="C411" s="18" t="s">
        <v>11</v>
      </c>
      <c r="D411" s="18" t="s">
        <v>5</v>
      </c>
      <c r="E411" s="18" t="s">
        <v>6</v>
      </c>
      <c r="F411" s="10"/>
    </row>
    <row r="412" spans="1:6" ht="15">
      <c r="A412" s="18" t="s">
        <v>11</v>
      </c>
      <c r="B412" s="18" t="s">
        <v>410</v>
      </c>
      <c r="C412" s="18" t="s">
        <v>11</v>
      </c>
      <c r="D412" s="18" t="s">
        <v>5</v>
      </c>
      <c r="E412" s="18" t="s">
        <v>6</v>
      </c>
      <c r="F412" s="10"/>
    </row>
    <row r="413" spans="1:6" ht="15">
      <c r="A413" s="18" t="s">
        <v>3</v>
      </c>
      <c r="B413" s="18" t="s">
        <v>411</v>
      </c>
      <c r="C413" s="18" t="s">
        <v>3</v>
      </c>
      <c r="D413" s="18" t="s">
        <v>5</v>
      </c>
      <c r="E413" s="18" t="s">
        <v>6</v>
      </c>
      <c r="F413" s="10"/>
    </row>
    <row r="414" spans="1:6" ht="15">
      <c r="A414" s="18" t="s">
        <v>25</v>
      </c>
      <c r="B414" s="18" t="s">
        <v>412</v>
      </c>
      <c r="C414" s="18" t="s">
        <v>25</v>
      </c>
      <c r="D414" s="18" t="s">
        <v>5</v>
      </c>
      <c r="E414" s="18" t="s">
        <v>6</v>
      </c>
      <c r="F414" s="10"/>
    </row>
    <row r="415" spans="1:6" ht="15">
      <c r="A415" s="18" t="s">
        <v>25</v>
      </c>
      <c r="B415" s="18" t="s">
        <v>413</v>
      </c>
      <c r="C415" s="18" t="s">
        <v>25</v>
      </c>
      <c r="D415" s="18" t="s">
        <v>5</v>
      </c>
      <c r="E415" s="18" t="s">
        <v>6</v>
      </c>
      <c r="F415" s="10"/>
    </row>
    <row r="416" spans="1:6" ht="15">
      <c r="A416" s="18" t="s">
        <v>11</v>
      </c>
      <c r="B416" s="18" t="s">
        <v>414</v>
      </c>
      <c r="C416" s="18" t="s">
        <v>11</v>
      </c>
      <c r="D416" s="18" t="s">
        <v>5</v>
      </c>
      <c r="E416" s="18" t="s">
        <v>6</v>
      </c>
      <c r="F416" s="10"/>
    </row>
    <row r="417" spans="1:6" ht="15">
      <c r="A417" s="18" t="s">
        <v>11</v>
      </c>
      <c r="B417" s="18" t="s">
        <v>415</v>
      </c>
      <c r="C417" s="18" t="s">
        <v>11</v>
      </c>
      <c r="D417" s="18" t="s">
        <v>5</v>
      </c>
      <c r="E417" s="18" t="s">
        <v>6</v>
      </c>
      <c r="F417" s="10"/>
    </row>
    <row r="418" spans="1:6" ht="15">
      <c r="A418" s="18" t="s">
        <v>18</v>
      </c>
      <c r="B418" s="18" t="s">
        <v>416</v>
      </c>
      <c r="C418" s="18" t="s">
        <v>18</v>
      </c>
      <c r="D418" s="18" t="s">
        <v>20</v>
      </c>
      <c r="E418" s="18" t="s">
        <v>6</v>
      </c>
      <c r="F418" s="10"/>
    </row>
    <row r="419" spans="1:6" ht="15">
      <c r="A419" s="18" t="s">
        <v>3</v>
      </c>
      <c r="B419" s="18" t="s">
        <v>417</v>
      </c>
      <c r="C419" s="18" t="s">
        <v>3</v>
      </c>
      <c r="D419" s="18" t="s">
        <v>5</v>
      </c>
      <c r="E419" s="18" t="s">
        <v>6</v>
      </c>
      <c r="F419" s="10"/>
    </row>
    <row r="420" spans="1:6" ht="15">
      <c r="A420" s="18" t="s">
        <v>3</v>
      </c>
      <c r="B420" s="18" t="s">
        <v>418</v>
      </c>
      <c r="C420" s="18" t="s">
        <v>3</v>
      </c>
      <c r="D420" s="18" t="s">
        <v>5</v>
      </c>
      <c r="E420" s="18" t="s">
        <v>6</v>
      </c>
      <c r="F420" s="10"/>
    </row>
    <row r="421" spans="1:6" ht="15">
      <c r="A421" s="18" t="s">
        <v>25</v>
      </c>
      <c r="B421" s="18" t="s">
        <v>419</v>
      </c>
      <c r="C421" s="18" t="s">
        <v>25</v>
      </c>
      <c r="D421" s="18" t="s">
        <v>5</v>
      </c>
      <c r="E421" s="18" t="s">
        <v>6</v>
      </c>
      <c r="F421" s="10"/>
    </row>
    <row r="422" spans="1:6" ht="15">
      <c r="A422" s="18" t="s">
        <v>11</v>
      </c>
      <c r="B422" s="18" t="s">
        <v>420</v>
      </c>
      <c r="C422" s="18" t="s">
        <v>11</v>
      </c>
      <c r="D422" s="18" t="s">
        <v>20</v>
      </c>
      <c r="E422" s="18" t="s">
        <v>6</v>
      </c>
      <c r="F422" s="10"/>
    </row>
    <row r="423" spans="1:6" ht="15">
      <c r="A423" s="18" t="s">
        <v>7</v>
      </c>
      <c r="B423" s="18" t="s">
        <v>421</v>
      </c>
      <c r="C423" s="18" t="s">
        <v>7</v>
      </c>
      <c r="D423" s="18" t="s">
        <v>10</v>
      </c>
      <c r="E423" s="18" t="s">
        <v>6</v>
      </c>
      <c r="F423" s="10"/>
    </row>
    <row r="424" spans="1:6" ht="15">
      <c r="A424" s="18" t="s">
        <v>11</v>
      </c>
      <c r="B424" s="18" t="s">
        <v>422</v>
      </c>
      <c r="C424" s="18" t="s">
        <v>11</v>
      </c>
      <c r="D424" s="18" t="s">
        <v>5</v>
      </c>
      <c r="E424" s="18" t="s">
        <v>6</v>
      </c>
      <c r="F424" s="10"/>
    </row>
    <row r="425" spans="1:6" ht="15">
      <c r="A425" s="18" t="s">
        <v>11</v>
      </c>
      <c r="B425" s="18" t="s">
        <v>423</v>
      </c>
      <c r="C425" s="18" t="s">
        <v>11</v>
      </c>
      <c r="D425" s="18" t="s">
        <v>5</v>
      </c>
      <c r="E425" s="18" t="s">
        <v>6</v>
      </c>
      <c r="F425" s="10"/>
    </row>
    <row r="426" spans="1:6" ht="15">
      <c r="A426" s="18" t="s">
        <v>11</v>
      </c>
      <c r="B426" s="18" t="s">
        <v>424</v>
      </c>
      <c r="C426" s="18" t="s">
        <v>11</v>
      </c>
      <c r="D426" s="18" t="s">
        <v>5</v>
      </c>
      <c r="E426" s="18" t="s">
        <v>6</v>
      </c>
      <c r="F426" s="10"/>
    </row>
    <row r="427" spans="1:6" ht="15">
      <c r="A427" s="18" t="s">
        <v>11</v>
      </c>
      <c r="B427" s="18" t="s">
        <v>425</v>
      </c>
      <c r="C427" s="18" t="s">
        <v>11</v>
      </c>
      <c r="D427" s="18" t="s">
        <v>5</v>
      </c>
      <c r="E427" s="18" t="s">
        <v>6</v>
      </c>
      <c r="F427" s="10"/>
    </row>
    <row r="428" spans="1:6" ht="15">
      <c r="A428" s="18" t="s">
        <v>11</v>
      </c>
      <c r="B428" s="18" t="s">
        <v>426</v>
      </c>
      <c r="C428" s="18" t="s">
        <v>11</v>
      </c>
      <c r="D428" s="18" t="s">
        <v>5</v>
      </c>
      <c r="E428" s="18" t="s">
        <v>6</v>
      </c>
      <c r="F428" s="10"/>
    </row>
    <row r="429" spans="1:6" ht="15">
      <c r="A429" s="18" t="s">
        <v>7</v>
      </c>
      <c r="B429" s="18" t="s">
        <v>427</v>
      </c>
      <c r="C429" s="18" t="s">
        <v>7</v>
      </c>
      <c r="D429" s="18" t="s">
        <v>5</v>
      </c>
      <c r="E429" s="18" t="s">
        <v>6</v>
      </c>
      <c r="F429" s="10"/>
    </row>
    <row r="430" spans="1:6" ht="15">
      <c r="A430" s="18" t="s">
        <v>7</v>
      </c>
      <c r="B430" s="18" t="s">
        <v>428</v>
      </c>
      <c r="C430" s="18" t="s">
        <v>7</v>
      </c>
      <c r="D430" s="18" t="s">
        <v>5</v>
      </c>
      <c r="E430" s="18" t="s">
        <v>6</v>
      </c>
      <c r="F430" s="10"/>
    </row>
    <row r="431" spans="1:6" ht="15">
      <c r="A431" s="18" t="s">
        <v>3</v>
      </c>
      <c r="B431" s="18" t="s">
        <v>429</v>
      </c>
      <c r="C431" s="18" t="s">
        <v>3</v>
      </c>
      <c r="D431" s="18" t="s">
        <v>10</v>
      </c>
      <c r="E431" s="18" t="s">
        <v>6</v>
      </c>
      <c r="F431" s="10"/>
    </row>
    <row r="432" spans="1:6">
      <c r="A432" s="22"/>
      <c r="B432" s="22"/>
      <c r="C432" s="22"/>
      <c r="D432" s="23"/>
      <c r="E432" s="22"/>
      <c r="F432" s="10"/>
    </row>
  </sheetData>
  <sheetProtection algorithmName="SHA-512" hashValue="32HgcOi5Fcbk6SS+KdvfHxGDCiBpkXzSpyMdnSOa1GGDBgK7HJfUA7Sa0sqcdj8oVOyFR4av71S7Jmm7ClzsJQ==" saltValue="1UEFMW05SHsNXhqMp9UuuA==" spinCount="100000" sheet="1" formatCells="0" formatColumns="0" formatRows="0" insertColumns="0" insertRows="0" insertHyperlinks="0" deleteColumns="0" deleteRows="0" sort="0" autoFilter="0" pivotTables="0"/>
  <autoFilter ref="B7:E431" xr:uid="{00000000-0009-0000-0000-000001000000}">
    <sortState xmlns:xlrd2="http://schemas.microsoft.com/office/spreadsheetml/2017/richdata2" ref="B21:E405">
      <sortCondition ref="D7:D431"/>
    </sortState>
  </autoFilter>
  <sortState xmlns:xlrd2="http://schemas.microsoft.com/office/spreadsheetml/2017/richdata2" ref="B8:E432">
    <sortCondition ref="B7"/>
  </sortState>
  <mergeCells count="4">
    <mergeCell ref="F25:F28"/>
    <mergeCell ref="A1:E1"/>
    <mergeCell ref="A3:E3"/>
    <mergeCell ref="A5:E5"/>
  </mergeCells>
  <hyperlinks>
    <hyperlink ref="A3" location="ΠΕΡΙΕΧΟΜΕΝΟ!A1" display="ΠΕΡΙΕΧΟΜΕΝΟ!A1" xr:uid="{00000000-0004-0000-0100-000000000000}"/>
  </hyperlinks>
  <pageMargins left="0.7" right="0.7" top="1.4880952380952381" bottom="0.75" header="0.3" footer="0.3"/>
  <pageSetup paperSize="9" orientation="portrait" r:id="rId1"/>
  <headerFooter>
    <oddHeader xml:space="preserve">&amp;C&amp;G
</oddHeader>
    <oddFooter>&amp;L© 2024 Υπουργείο Εσωτερικών www.moi.gov.cy
Εκτύπωση: &amp;D&amp;R&amp;P/&amp;N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K397"/>
  <sheetViews>
    <sheetView zoomScale="80" zoomScaleNormal="80" zoomScalePageLayoutView="62" workbookViewId="0">
      <selection sqref="A1:XFD1048576"/>
    </sheetView>
  </sheetViews>
  <sheetFormatPr defaultColWidth="9" defaultRowHeight="15"/>
  <cols>
    <col min="1" max="1" width="61.42578125" customWidth="1"/>
    <col min="2" max="2" width="4.42578125" customWidth="1"/>
    <col min="3" max="3" width="14.5703125" style="133" customWidth="1"/>
    <col min="4" max="4" width="12.7109375" style="134" customWidth="1"/>
    <col min="5" max="5" width="15.5703125" customWidth="1"/>
    <col min="6" max="6" width="5.5703125" style="77" customWidth="1"/>
    <col min="7" max="7" width="51.7109375" style="77" customWidth="1"/>
    <col min="8" max="8" width="17.42578125" style="77" customWidth="1"/>
    <col min="9" max="9" width="9.7109375" style="26" customWidth="1"/>
    <col min="10" max="10" width="69.28515625" style="77" customWidth="1"/>
    <col min="11" max="11" width="9.42578125" bestFit="1" customWidth="1"/>
    <col min="12" max="12" width="9.42578125" style="10" bestFit="1" customWidth="1"/>
    <col min="13" max="13" width="66.28515625" customWidth="1"/>
    <col min="14" max="14" width="30.28515625" customWidth="1"/>
  </cols>
  <sheetData>
    <row r="1" spans="1:37" s="10" customFormat="1" ht="40.5" customHeight="1">
      <c r="A1" s="469" t="s">
        <v>830</v>
      </c>
      <c r="B1" s="469"/>
      <c r="C1" s="469"/>
      <c r="D1" s="469"/>
      <c r="F1" s="26"/>
      <c r="G1" s="26"/>
      <c r="H1" s="26"/>
      <c r="I1" s="26"/>
      <c r="J1" s="26"/>
    </row>
    <row r="2" spans="1:37" s="10" customFormat="1" ht="25.15" customHeight="1" thickBot="1">
      <c r="A2" s="8"/>
      <c r="B2" s="8"/>
      <c r="C2" s="8"/>
      <c r="D2" s="8"/>
      <c r="F2" s="26"/>
      <c r="G2" s="26"/>
      <c r="H2" s="26"/>
      <c r="I2" s="26"/>
      <c r="J2" s="26"/>
    </row>
    <row r="3" spans="1:37" s="10" customFormat="1" ht="25.15" customHeight="1" thickBot="1">
      <c r="A3" s="470" t="s">
        <v>951</v>
      </c>
      <c r="B3" s="471"/>
      <c r="C3" s="471"/>
      <c r="D3" s="472"/>
      <c r="E3" s="6"/>
      <c r="F3" s="26"/>
      <c r="G3" s="26"/>
      <c r="H3" s="26"/>
      <c r="I3" s="26"/>
      <c r="J3" s="26"/>
    </row>
    <row r="4" spans="1:37" s="10" customFormat="1" ht="25.15" customHeight="1">
      <c r="A4" s="13"/>
      <c r="B4" s="13"/>
      <c r="C4" s="13"/>
      <c r="D4" s="13"/>
      <c r="E4" s="6"/>
      <c r="F4" s="26"/>
      <c r="G4" s="26"/>
      <c r="H4" s="26"/>
      <c r="I4" s="26"/>
      <c r="J4" s="26"/>
    </row>
    <row r="5" spans="1:37" s="10" customFormat="1" ht="38.25" customHeight="1">
      <c r="A5" s="473" t="s">
        <v>832</v>
      </c>
      <c r="B5" s="510"/>
      <c r="C5" s="510"/>
      <c r="D5" s="510"/>
      <c r="E5" s="6"/>
      <c r="F5" s="26"/>
      <c r="G5" s="26"/>
      <c r="H5" s="26"/>
      <c r="I5" s="26"/>
      <c r="J5" s="26"/>
    </row>
    <row r="6" spans="1:37" ht="25.15" customHeight="1">
      <c r="A6" s="10"/>
      <c r="B6" s="10"/>
      <c r="C6" s="27"/>
      <c r="D6" s="28"/>
      <c r="E6" s="10"/>
      <c r="F6" s="26"/>
      <c r="G6" s="511"/>
      <c r="H6" s="511"/>
      <c r="I6" s="511"/>
      <c r="J6" s="511"/>
      <c r="K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s="36" customFormat="1" ht="32.25" customHeight="1">
      <c r="A7" s="514" t="s">
        <v>430</v>
      </c>
      <c r="B7" s="515"/>
      <c r="C7" s="29" t="s">
        <v>822</v>
      </c>
      <c r="D7" s="29" t="s">
        <v>831</v>
      </c>
      <c r="E7" s="30"/>
      <c r="F7" s="31"/>
      <c r="G7" s="32" t="s">
        <v>834</v>
      </c>
      <c r="H7" s="32" t="s">
        <v>823</v>
      </c>
      <c r="I7" s="33"/>
      <c r="J7" s="32" t="s">
        <v>833</v>
      </c>
      <c r="K7" s="34" t="s">
        <v>822</v>
      </c>
      <c r="L7" s="31"/>
      <c r="M7" s="32" t="s">
        <v>835</v>
      </c>
      <c r="N7" s="34" t="s">
        <v>823</v>
      </c>
      <c r="O7" s="35"/>
      <c r="P7" s="35"/>
      <c r="Q7" s="35"/>
      <c r="R7" s="35"/>
      <c r="S7" s="35"/>
      <c r="T7" s="30"/>
      <c r="U7" s="30"/>
      <c r="V7" s="30"/>
      <c r="W7" s="30"/>
      <c r="X7" s="30"/>
      <c r="Y7" s="30"/>
      <c r="Z7" s="30"/>
      <c r="AA7" s="30"/>
      <c r="AB7" s="30"/>
      <c r="AC7" s="30"/>
      <c r="AD7" s="30"/>
      <c r="AE7" s="30"/>
      <c r="AF7" s="30"/>
      <c r="AG7" s="30"/>
      <c r="AH7" s="30"/>
      <c r="AI7" s="30"/>
      <c r="AJ7" s="30"/>
      <c r="AK7" s="30"/>
    </row>
    <row r="8" spans="1:37" ht="42.75" customHeight="1">
      <c r="A8" s="500" t="s">
        <v>497</v>
      </c>
      <c r="B8" s="501"/>
      <c r="C8" s="502"/>
      <c r="D8" s="502"/>
      <c r="E8" s="10"/>
      <c r="F8" s="37"/>
      <c r="G8" s="512" t="s">
        <v>755</v>
      </c>
      <c r="H8" s="513"/>
      <c r="J8" s="512" t="s">
        <v>431</v>
      </c>
      <c r="K8" s="513"/>
      <c r="L8" s="38"/>
      <c r="M8" s="495" t="s">
        <v>824</v>
      </c>
      <c r="N8" s="496"/>
      <c r="O8" s="40"/>
      <c r="P8" s="40"/>
      <c r="Q8" s="40"/>
      <c r="R8" s="40"/>
      <c r="S8" s="40"/>
      <c r="T8" s="10"/>
      <c r="U8" s="10"/>
      <c r="V8" s="10"/>
      <c r="W8" s="10"/>
      <c r="X8" s="10"/>
      <c r="Y8" s="10"/>
      <c r="Z8" s="10"/>
      <c r="AA8" s="10"/>
      <c r="AB8" s="10"/>
      <c r="AC8" s="10"/>
      <c r="AD8" s="10"/>
      <c r="AE8" s="10"/>
      <c r="AF8" s="10"/>
      <c r="AG8" s="10"/>
      <c r="AH8" s="10"/>
      <c r="AI8" s="10"/>
      <c r="AJ8" s="10"/>
      <c r="AK8" s="10"/>
    </row>
    <row r="9" spans="1:37" ht="38.25">
      <c r="A9" s="505" t="s">
        <v>433</v>
      </c>
      <c r="B9" s="506"/>
      <c r="C9" s="506" t="s">
        <v>822</v>
      </c>
      <c r="D9" s="507" t="s">
        <v>831</v>
      </c>
      <c r="E9" s="10"/>
      <c r="F9" s="37"/>
      <c r="G9" s="41" t="s">
        <v>752</v>
      </c>
      <c r="H9" s="42">
        <v>1.4999999999999999E-2</v>
      </c>
      <c r="J9" s="43" t="s">
        <v>432</v>
      </c>
      <c r="K9" s="44">
        <v>34.17</v>
      </c>
      <c r="L9" s="38"/>
      <c r="M9" s="43" t="s">
        <v>491</v>
      </c>
      <c r="N9" s="45" t="s">
        <v>828</v>
      </c>
      <c r="O9" s="40"/>
      <c r="P9" s="40"/>
      <c r="Q9" s="40"/>
      <c r="R9" s="40"/>
      <c r="S9" s="40"/>
      <c r="T9" s="10"/>
      <c r="U9" s="10"/>
      <c r="V9" s="10"/>
      <c r="W9" s="10"/>
      <c r="X9" s="10"/>
      <c r="Y9" s="10"/>
      <c r="Z9" s="10"/>
      <c r="AA9" s="10"/>
      <c r="AB9" s="10"/>
      <c r="AC9" s="10"/>
      <c r="AD9" s="10"/>
      <c r="AE9" s="10"/>
      <c r="AF9" s="10"/>
      <c r="AG9" s="10"/>
      <c r="AH9" s="10"/>
      <c r="AI9" s="10"/>
      <c r="AJ9" s="10"/>
      <c r="AK9" s="10"/>
    </row>
    <row r="10" spans="1:37">
      <c r="A10" s="46" t="s">
        <v>489</v>
      </c>
      <c r="B10" s="47"/>
      <c r="C10" s="48">
        <v>30</v>
      </c>
      <c r="D10" s="49" t="s">
        <v>434</v>
      </c>
      <c r="E10" s="10"/>
      <c r="F10" s="37"/>
      <c r="G10" s="41" t="s">
        <v>753</v>
      </c>
      <c r="H10" s="42">
        <v>1.2500000000000001E-2</v>
      </c>
      <c r="J10" s="50" t="s">
        <v>797</v>
      </c>
      <c r="K10" s="44">
        <v>51.26</v>
      </c>
      <c r="L10" s="38"/>
      <c r="M10" s="38"/>
      <c r="N10" s="38"/>
      <c r="O10" s="40"/>
      <c r="P10" s="40"/>
      <c r="Q10" s="40"/>
      <c r="R10" s="40"/>
      <c r="S10" s="40"/>
      <c r="T10" s="10"/>
      <c r="U10" s="10"/>
      <c r="V10" s="10"/>
      <c r="W10" s="10"/>
      <c r="X10" s="10"/>
      <c r="Y10" s="10"/>
      <c r="Z10" s="10"/>
      <c r="AA10" s="10"/>
      <c r="AB10" s="10"/>
      <c r="AC10" s="10"/>
      <c r="AD10" s="10"/>
      <c r="AE10" s="10"/>
      <c r="AF10" s="10"/>
      <c r="AG10" s="10"/>
      <c r="AH10" s="10"/>
      <c r="AI10" s="10"/>
      <c r="AJ10" s="10"/>
      <c r="AK10" s="10"/>
    </row>
    <row r="11" spans="1:37">
      <c r="A11" s="46" t="s">
        <v>725</v>
      </c>
      <c r="B11" s="47"/>
      <c r="C11" s="48">
        <v>20</v>
      </c>
      <c r="D11" s="49" t="s">
        <v>434</v>
      </c>
      <c r="E11" s="10"/>
      <c r="F11" s="37"/>
      <c r="G11" s="41" t="s">
        <v>754</v>
      </c>
      <c r="H11" s="42">
        <v>0.01</v>
      </c>
      <c r="I11" s="51"/>
      <c r="J11" s="50" t="s">
        <v>798</v>
      </c>
      <c r="K11" s="44">
        <v>85.43</v>
      </c>
      <c r="L11" s="38"/>
      <c r="M11" s="38"/>
      <c r="N11" s="38"/>
      <c r="O11" s="40"/>
      <c r="P11" s="40"/>
      <c r="Q11" s="40"/>
      <c r="R11" s="40"/>
      <c r="S11" s="40"/>
      <c r="T11" s="10"/>
      <c r="U11" s="10"/>
      <c r="V11" s="10"/>
      <c r="W11" s="10"/>
      <c r="X11" s="10"/>
      <c r="Y11" s="10"/>
      <c r="Z11" s="10"/>
      <c r="AA11" s="10"/>
      <c r="AB11" s="10"/>
      <c r="AC11" s="10"/>
      <c r="AD11" s="10"/>
      <c r="AE11" s="10"/>
      <c r="AF11" s="10"/>
      <c r="AG11" s="10"/>
      <c r="AH11" s="10"/>
      <c r="AI11" s="10"/>
      <c r="AJ11" s="10"/>
      <c r="AK11" s="10"/>
    </row>
    <row r="12" spans="1:37">
      <c r="A12" s="46" t="s">
        <v>726</v>
      </c>
      <c r="B12" s="47"/>
      <c r="C12" s="48">
        <v>35</v>
      </c>
      <c r="D12" s="49" t="s">
        <v>434</v>
      </c>
      <c r="E12" s="10"/>
      <c r="F12" s="37"/>
      <c r="G12" s="512" t="s">
        <v>756</v>
      </c>
      <c r="H12" s="513"/>
      <c r="I12" s="51"/>
      <c r="J12" s="50" t="s">
        <v>487</v>
      </c>
      <c r="K12" s="44">
        <v>34.17</v>
      </c>
      <c r="L12" s="38"/>
      <c r="M12" s="38"/>
      <c r="N12" s="38"/>
      <c r="O12" s="40"/>
      <c r="P12" s="40"/>
      <c r="Q12" s="40"/>
      <c r="R12" s="40"/>
      <c r="S12" s="40"/>
      <c r="T12" s="10"/>
      <c r="U12" s="10"/>
      <c r="V12" s="10"/>
      <c r="W12" s="10"/>
      <c r="X12" s="10"/>
      <c r="Y12" s="10"/>
      <c r="Z12" s="10"/>
      <c r="AA12" s="10"/>
      <c r="AB12" s="10"/>
      <c r="AC12" s="10"/>
      <c r="AD12" s="10"/>
      <c r="AE12" s="10"/>
      <c r="AF12" s="10"/>
      <c r="AG12" s="10"/>
      <c r="AH12" s="10"/>
      <c r="AI12" s="10"/>
      <c r="AJ12" s="10"/>
      <c r="AK12" s="10"/>
    </row>
    <row r="13" spans="1:37">
      <c r="A13" s="46" t="s">
        <v>727</v>
      </c>
      <c r="B13" s="47"/>
      <c r="C13" s="48">
        <v>25</v>
      </c>
      <c r="D13" s="49" t="s">
        <v>434</v>
      </c>
      <c r="E13" s="40"/>
      <c r="F13" s="37"/>
      <c r="G13" s="41" t="s">
        <v>757</v>
      </c>
      <c r="H13" s="42">
        <v>0.02</v>
      </c>
      <c r="I13" s="51"/>
      <c r="J13" s="50" t="s">
        <v>868</v>
      </c>
      <c r="K13" s="44">
        <v>34.17</v>
      </c>
      <c r="L13" s="38"/>
      <c r="M13" s="38"/>
      <c r="N13" s="38"/>
      <c r="O13" s="40"/>
      <c r="P13" s="40"/>
      <c r="Q13" s="40"/>
      <c r="R13" s="40"/>
      <c r="S13" s="40"/>
      <c r="T13" s="10"/>
      <c r="U13" s="10"/>
      <c r="V13" s="10"/>
      <c r="W13" s="10"/>
      <c r="X13" s="10"/>
      <c r="Y13" s="10"/>
      <c r="Z13" s="10"/>
      <c r="AA13" s="10"/>
      <c r="AB13" s="10"/>
      <c r="AC13" s="10"/>
      <c r="AD13" s="10"/>
      <c r="AE13" s="10"/>
      <c r="AF13" s="10"/>
      <c r="AG13" s="10"/>
      <c r="AH13" s="10"/>
      <c r="AI13" s="10"/>
      <c r="AJ13" s="10"/>
      <c r="AK13" s="10"/>
    </row>
    <row r="14" spans="1:37">
      <c r="A14" s="46" t="s">
        <v>728</v>
      </c>
      <c r="B14" s="47"/>
      <c r="C14" s="48">
        <v>35</v>
      </c>
      <c r="D14" s="49" t="s">
        <v>434</v>
      </c>
      <c r="E14" s="40"/>
      <c r="F14" s="37"/>
      <c r="G14" s="41" t="s">
        <v>758</v>
      </c>
      <c r="H14" s="42">
        <v>0.01</v>
      </c>
      <c r="I14" s="51"/>
      <c r="J14" s="50" t="s">
        <v>869</v>
      </c>
      <c r="K14" s="44">
        <v>51.26</v>
      </c>
      <c r="L14" s="38"/>
      <c r="M14" s="38"/>
      <c r="N14" s="38"/>
      <c r="O14" s="40"/>
      <c r="P14" s="40"/>
      <c r="Q14" s="40"/>
      <c r="R14" s="40"/>
      <c r="S14" s="40"/>
      <c r="T14" s="10"/>
      <c r="U14" s="10"/>
      <c r="V14" s="10"/>
      <c r="W14" s="10"/>
      <c r="X14" s="10"/>
      <c r="Y14" s="10"/>
      <c r="Z14" s="10"/>
      <c r="AA14" s="10"/>
      <c r="AB14" s="10"/>
      <c r="AC14" s="10"/>
      <c r="AD14" s="10"/>
      <c r="AE14" s="10"/>
      <c r="AF14" s="10"/>
      <c r="AG14" s="10"/>
      <c r="AH14" s="10"/>
      <c r="AI14" s="10"/>
      <c r="AJ14" s="10"/>
      <c r="AK14" s="10"/>
    </row>
    <row r="15" spans="1:37">
      <c r="A15" s="46" t="s">
        <v>729</v>
      </c>
      <c r="B15" s="47"/>
      <c r="C15" s="48">
        <v>50</v>
      </c>
      <c r="D15" s="49" t="s">
        <v>434</v>
      </c>
      <c r="E15" s="40"/>
      <c r="F15" s="37"/>
      <c r="G15" s="41" t="s">
        <v>759</v>
      </c>
      <c r="H15" s="42">
        <v>5.0000000000000001E-3</v>
      </c>
      <c r="I15" s="51"/>
      <c r="J15" s="50" t="s">
        <v>490</v>
      </c>
      <c r="K15" s="44">
        <v>51.26</v>
      </c>
      <c r="L15" s="38"/>
      <c r="M15" s="497"/>
      <c r="N15" s="497"/>
      <c r="O15" s="53"/>
      <c r="P15" s="53"/>
      <c r="Q15" s="52"/>
      <c r="R15" s="40"/>
      <c r="S15" s="40"/>
      <c r="T15" s="10"/>
      <c r="U15" s="10"/>
      <c r="V15" s="10"/>
      <c r="W15" s="10"/>
      <c r="X15" s="10"/>
      <c r="Y15" s="10"/>
      <c r="Z15" s="10"/>
      <c r="AA15" s="10"/>
      <c r="AB15" s="10"/>
      <c r="AC15" s="10"/>
      <c r="AD15" s="10"/>
      <c r="AE15" s="10"/>
      <c r="AF15" s="10"/>
      <c r="AG15" s="10"/>
      <c r="AH15" s="10"/>
      <c r="AI15" s="10"/>
      <c r="AJ15" s="10"/>
      <c r="AK15" s="10"/>
    </row>
    <row r="16" spans="1:37" ht="29.25">
      <c r="A16" s="46" t="s">
        <v>730</v>
      </c>
      <c r="B16" s="47"/>
      <c r="C16" s="48">
        <v>50</v>
      </c>
      <c r="D16" s="49" t="s">
        <v>434</v>
      </c>
      <c r="E16" s="40"/>
      <c r="F16" s="37"/>
      <c r="G16" s="512" t="s">
        <v>763</v>
      </c>
      <c r="H16" s="513"/>
      <c r="I16" s="51"/>
      <c r="J16" s="54" t="s">
        <v>799</v>
      </c>
      <c r="K16" s="44">
        <v>51.26</v>
      </c>
      <c r="L16" s="38"/>
      <c r="M16" s="497"/>
      <c r="N16" s="497"/>
      <c r="O16" s="53"/>
      <c r="P16" s="53"/>
      <c r="Q16" s="52"/>
      <c r="R16" s="40"/>
      <c r="S16" s="40"/>
      <c r="T16" s="10"/>
      <c r="U16" s="10"/>
      <c r="V16" s="10"/>
      <c r="W16" s="10"/>
      <c r="X16" s="10"/>
      <c r="Y16" s="10"/>
      <c r="Z16" s="10"/>
      <c r="AA16" s="10"/>
      <c r="AB16" s="10"/>
      <c r="AC16" s="10"/>
      <c r="AD16" s="10"/>
      <c r="AE16" s="10"/>
      <c r="AF16" s="10"/>
      <c r="AG16" s="10"/>
      <c r="AH16" s="10"/>
      <c r="AI16" s="10"/>
      <c r="AJ16" s="10"/>
      <c r="AK16" s="10"/>
    </row>
    <row r="17" spans="1:37">
      <c r="A17" s="46" t="s">
        <v>731</v>
      </c>
      <c r="B17" s="55"/>
      <c r="C17" s="56">
        <v>35</v>
      </c>
      <c r="D17" s="49" t="s">
        <v>434</v>
      </c>
      <c r="E17" s="40"/>
      <c r="F17" s="37"/>
      <c r="G17" s="41" t="s">
        <v>760</v>
      </c>
      <c r="H17" s="42">
        <v>0.03</v>
      </c>
      <c r="I17" s="51"/>
      <c r="J17" s="57" t="s">
        <v>675</v>
      </c>
      <c r="K17" s="44">
        <v>51.26</v>
      </c>
      <c r="L17" s="38"/>
      <c r="M17" s="497"/>
      <c r="N17" s="497"/>
      <c r="O17" s="53"/>
      <c r="P17" s="53"/>
      <c r="Q17" s="52"/>
      <c r="R17" s="40"/>
      <c r="S17" s="40"/>
      <c r="T17" s="10"/>
      <c r="U17" s="10"/>
      <c r="V17" s="10"/>
      <c r="W17" s="10"/>
      <c r="X17" s="10"/>
      <c r="Y17" s="10"/>
      <c r="Z17" s="10"/>
      <c r="AA17" s="10"/>
      <c r="AB17" s="10"/>
      <c r="AC17" s="10"/>
      <c r="AD17" s="10"/>
      <c r="AE17" s="10"/>
      <c r="AF17" s="10"/>
      <c r="AG17" s="10"/>
      <c r="AH17" s="10"/>
      <c r="AI17" s="10"/>
      <c r="AJ17" s="10"/>
      <c r="AK17" s="10"/>
    </row>
    <row r="18" spans="1:37">
      <c r="A18" s="46" t="s">
        <v>842</v>
      </c>
      <c r="B18" s="58"/>
      <c r="C18" s="56">
        <v>250</v>
      </c>
      <c r="D18" s="59" t="s">
        <v>436</v>
      </c>
      <c r="E18" s="40"/>
      <c r="F18" s="37"/>
      <c r="G18" s="41" t="s">
        <v>761</v>
      </c>
      <c r="H18" s="42">
        <v>0.02</v>
      </c>
      <c r="I18" s="51"/>
      <c r="J18" s="57" t="s">
        <v>676</v>
      </c>
      <c r="K18" s="44">
        <v>51.26</v>
      </c>
      <c r="L18" s="38"/>
      <c r="M18" s="51"/>
      <c r="N18" s="40"/>
      <c r="O18" s="40"/>
      <c r="P18" s="40"/>
      <c r="Q18" s="40"/>
      <c r="R18" s="40"/>
      <c r="S18" s="40"/>
      <c r="T18" s="10"/>
      <c r="U18" s="10"/>
      <c r="V18" s="10"/>
      <c r="W18" s="10"/>
      <c r="X18" s="10"/>
      <c r="Y18" s="10"/>
      <c r="Z18" s="10"/>
      <c r="AA18" s="10"/>
      <c r="AB18" s="10"/>
      <c r="AC18" s="10"/>
      <c r="AD18" s="10"/>
      <c r="AE18" s="10"/>
      <c r="AF18" s="10"/>
      <c r="AG18" s="10"/>
      <c r="AH18" s="10"/>
      <c r="AI18" s="10"/>
      <c r="AJ18" s="10"/>
      <c r="AK18" s="10"/>
    </row>
    <row r="19" spans="1:37">
      <c r="A19" s="49"/>
      <c r="B19" s="47"/>
      <c r="C19" s="48"/>
      <c r="D19" s="49"/>
      <c r="E19" s="40"/>
      <c r="F19" s="37"/>
      <c r="G19" s="41" t="s">
        <v>762</v>
      </c>
      <c r="H19" s="42">
        <v>1.4999999999999999E-2</v>
      </c>
      <c r="I19" s="51"/>
      <c r="J19" s="57" t="s">
        <v>677</v>
      </c>
      <c r="K19" s="44">
        <v>51.26</v>
      </c>
      <c r="L19" s="38"/>
      <c r="M19" s="51"/>
      <c r="N19" s="40"/>
      <c r="O19" s="40"/>
      <c r="P19" s="40"/>
      <c r="Q19" s="40"/>
      <c r="R19" s="40"/>
      <c r="S19" s="40"/>
      <c r="T19" s="10"/>
      <c r="U19" s="10"/>
      <c r="V19" s="10"/>
      <c r="W19" s="10"/>
      <c r="X19" s="10"/>
      <c r="Y19" s="10"/>
      <c r="Z19" s="10"/>
      <c r="AA19" s="10"/>
      <c r="AB19" s="10"/>
      <c r="AC19" s="10"/>
      <c r="AD19" s="10"/>
      <c r="AE19" s="10"/>
      <c r="AF19" s="10"/>
      <c r="AG19" s="10"/>
      <c r="AH19" s="10"/>
      <c r="AI19" s="10"/>
      <c r="AJ19" s="10"/>
      <c r="AK19" s="10"/>
    </row>
    <row r="20" spans="1:37" ht="27" customHeight="1">
      <c r="A20" s="505" t="s">
        <v>843</v>
      </c>
      <c r="B20" s="506"/>
      <c r="C20" s="506"/>
      <c r="D20" s="507"/>
      <c r="E20" s="40"/>
      <c r="F20" s="37"/>
      <c r="G20" s="512" t="s">
        <v>863</v>
      </c>
      <c r="H20" s="512"/>
      <c r="I20" s="51"/>
      <c r="J20" s="57" t="s">
        <v>699</v>
      </c>
      <c r="K20" s="44">
        <v>51.26</v>
      </c>
      <c r="L20" s="38"/>
      <c r="M20" s="51"/>
      <c r="N20" s="40"/>
      <c r="O20" s="40"/>
      <c r="P20" s="40"/>
      <c r="Q20" s="40"/>
      <c r="R20" s="40"/>
      <c r="S20" s="40"/>
      <c r="T20" s="10"/>
      <c r="U20" s="10"/>
      <c r="V20" s="10"/>
      <c r="W20" s="10"/>
      <c r="X20" s="10"/>
      <c r="Y20" s="10"/>
      <c r="Z20" s="10"/>
      <c r="AA20" s="10"/>
      <c r="AB20" s="10"/>
      <c r="AC20" s="10"/>
      <c r="AD20" s="10"/>
      <c r="AE20" s="10"/>
      <c r="AF20" s="10"/>
      <c r="AG20" s="10"/>
      <c r="AH20" s="10"/>
      <c r="AI20" s="10"/>
      <c r="AJ20" s="10"/>
      <c r="AK20" s="10"/>
    </row>
    <row r="21" spans="1:37" ht="25.5" customHeight="1">
      <c r="A21" s="60" t="s">
        <v>437</v>
      </c>
      <c r="B21" s="47"/>
      <c r="C21" s="48">
        <v>170</v>
      </c>
      <c r="D21" s="49" t="s">
        <v>434</v>
      </c>
      <c r="E21" s="40"/>
      <c r="F21" s="37"/>
      <c r="G21" s="41" t="s">
        <v>764</v>
      </c>
      <c r="H21" s="42">
        <v>1.4999999999999999E-2</v>
      </c>
      <c r="I21" s="51"/>
      <c r="J21" s="57" t="s">
        <v>715</v>
      </c>
      <c r="K21" s="44">
        <v>34.17</v>
      </c>
      <c r="L21" s="38"/>
      <c r="M21" s="51"/>
      <c r="N21" s="40"/>
      <c r="O21" s="40"/>
      <c r="P21" s="40"/>
      <c r="Q21" s="40"/>
      <c r="R21" s="40"/>
      <c r="S21" s="40"/>
      <c r="T21" s="10"/>
      <c r="U21" s="10"/>
      <c r="V21" s="10"/>
      <c r="W21" s="10"/>
      <c r="X21" s="10"/>
      <c r="Y21" s="10"/>
      <c r="Z21" s="10"/>
      <c r="AA21" s="10"/>
      <c r="AB21" s="10"/>
      <c r="AC21" s="10"/>
      <c r="AD21" s="10"/>
      <c r="AE21" s="10"/>
      <c r="AF21" s="10"/>
      <c r="AG21" s="10"/>
      <c r="AH21" s="10"/>
      <c r="AI21" s="10"/>
      <c r="AJ21" s="10"/>
      <c r="AK21" s="10"/>
    </row>
    <row r="22" spans="1:37">
      <c r="A22" s="60" t="s">
        <v>438</v>
      </c>
      <c r="B22" s="47"/>
      <c r="C22" s="48">
        <v>370</v>
      </c>
      <c r="D22" s="49" t="s">
        <v>434</v>
      </c>
      <c r="E22" s="40"/>
      <c r="F22" s="37"/>
      <c r="G22" s="41" t="s">
        <v>765</v>
      </c>
      <c r="H22" s="42">
        <v>1.2500000000000001E-2</v>
      </c>
      <c r="I22" s="51"/>
      <c r="J22" s="57" t="s">
        <v>716</v>
      </c>
      <c r="K22" s="44">
        <v>25.63</v>
      </c>
      <c r="L22" s="38"/>
      <c r="M22" s="51"/>
      <c r="N22" s="40"/>
      <c r="O22" s="40"/>
      <c r="P22" s="40"/>
      <c r="Q22" s="40"/>
      <c r="R22" s="40"/>
      <c r="S22" s="40"/>
      <c r="T22" s="10"/>
      <c r="U22" s="10"/>
      <c r="V22" s="10"/>
      <c r="W22" s="10"/>
      <c r="X22" s="10"/>
      <c r="Y22" s="10"/>
      <c r="Z22" s="10"/>
      <c r="AA22" s="10"/>
      <c r="AB22" s="10"/>
      <c r="AC22" s="10"/>
      <c r="AD22" s="10"/>
      <c r="AE22" s="10"/>
      <c r="AF22" s="10"/>
      <c r="AG22" s="10"/>
      <c r="AH22" s="10"/>
      <c r="AI22" s="10"/>
      <c r="AJ22" s="10"/>
      <c r="AK22" s="10"/>
    </row>
    <row r="23" spans="1:37" ht="15" customHeight="1">
      <c r="A23" s="505" t="s">
        <v>844</v>
      </c>
      <c r="B23" s="506"/>
      <c r="C23" s="506"/>
      <c r="D23" s="507"/>
      <c r="E23" s="40"/>
      <c r="F23" s="26"/>
      <c r="G23" s="41" t="s">
        <v>766</v>
      </c>
      <c r="H23" s="42">
        <v>0.01</v>
      </c>
      <c r="J23" s="57" t="s">
        <v>717</v>
      </c>
      <c r="K23" s="44">
        <v>17.09</v>
      </c>
      <c r="M23" s="51"/>
      <c r="N23" s="40"/>
      <c r="O23" s="40"/>
      <c r="P23" s="40"/>
      <c r="Q23" s="40"/>
      <c r="R23" s="40"/>
      <c r="S23" s="40"/>
      <c r="T23" s="10"/>
      <c r="U23" s="10"/>
      <c r="V23" s="10"/>
      <c r="W23" s="10"/>
      <c r="X23" s="10"/>
      <c r="Y23" s="10"/>
      <c r="Z23" s="10"/>
      <c r="AA23" s="10"/>
      <c r="AB23" s="10"/>
      <c r="AC23" s="10"/>
      <c r="AD23" s="10"/>
      <c r="AE23" s="10"/>
      <c r="AF23" s="10"/>
      <c r="AG23" s="10"/>
      <c r="AH23" s="10"/>
      <c r="AI23" s="10"/>
      <c r="AJ23" s="10"/>
      <c r="AK23" s="10"/>
    </row>
    <row r="24" spans="1:37" ht="28.5" customHeight="1">
      <c r="A24" s="60" t="s">
        <v>439</v>
      </c>
      <c r="B24" s="47"/>
      <c r="C24" s="48">
        <v>100</v>
      </c>
      <c r="D24" s="61" t="s">
        <v>440</v>
      </c>
      <c r="E24" s="40"/>
      <c r="F24" s="26"/>
      <c r="G24" s="512" t="s">
        <v>864</v>
      </c>
      <c r="H24" s="513"/>
      <c r="J24" s="57" t="s">
        <v>718</v>
      </c>
      <c r="K24" s="62">
        <v>51.26</v>
      </c>
      <c r="M24" s="51"/>
      <c r="N24" s="40"/>
      <c r="O24" s="40"/>
      <c r="P24" s="40"/>
      <c r="Q24" s="40"/>
      <c r="R24" s="40"/>
      <c r="S24" s="40"/>
      <c r="T24" s="10"/>
      <c r="U24" s="10"/>
      <c r="V24" s="10"/>
      <c r="W24" s="10"/>
      <c r="X24" s="10"/>
      <c r="Y24" s="10"/>
      <c r="Z24" s="10"/>
      <c r="AA24" s="10"/>
      <c r="AB24" s="10"/>
      <c r="AC24" s="10"/>
      <c r="AD24" s="10"/>
      <c r="AE24" s="10"/>
      <c r="AF24" s="10"/>
      <c r="AG24" s="10"/>
      <c r="AH24" s="10"/>
      <c r="AI24" s="10"/>
      <c r="AJ24" s="10"/>
      <c r="AK24" s="10"/>
    </row>
    <row r="25" spans="1:37">
      <c r="A25" s="505" t="s">
        <v>845</v>
      </c>
      <c r="B25" s="506"/>
      <c r="C25" s="506"/>
      <c r="D25" s="507"/>
      <c r="E25" s="40"/>
      <c r="F25" s="26"/>
      <c r="G25" s="41" t="s">
        <v>764</v>
      </c>
      <c r="H25" s="42">
        <v>1.2500000000000001E-2</v>
      </c>
      <c r="J25" s="63" t="s">
        <v>788</v>
      </c>
      <c r="K25" s="44">
        <v>75</v>
      </c>
      <c r="L25" s="64"/>
      <c r="M25" s="6"/>
      <c r="N25" s="6"/>
      <c r="O25" s="40"/>
      <c r="P25" s="40"/>
      <c r="Q25" s="40"/>
      <c r="R25" s="40"/>
      <c r="S25" s="40"/>
      <c r="T25" s="10"/>
      <c r="U25" s="10"/>
      <c r="V25" s="10"/>
      <c r="W25" s="10"/>
      <c r="X25" s="10"/>
      <c r="Y25" s="10"/>
      <c r="Z25" s="10"/>
      <c r="AA25" s="10"/>
      <c r="AB25" s="10"/>
      <c r="AC25" s="10"/>
      <c r="AD25" s="10"/>
      <c r="AE25" s="10"/>
      <c r="AF25" s="10"/>
      <c r="AG25" s="10"/>
      <c r="AH25" s="10"/>
      <c r="AI25" s="10"/>
      <c r="AJ25" s="10"/>
      <c r="AK25" s="10"/>
    </row>
    <row r="26" spans="1:37">
      <c r="A26" s="60" t="s">
        <v>441</v>
      </c>
      <c r="B26" s="47"/>
      <c r="C26" s="48">
        <v>70</v>
      </c>
      <c r="D26" s="65" t="s">
        <v>436</v>
      </c>
      <c r="E26" s="40"/>
      <c r="F26" s="6"/>
      <c r="G26" s="41" t="s">
        <v>765</v>
      </c>
      <c r="H26" s="42">
        <v>1.2500000000000001E-2</v>
      </c>
      <c r="I26" s="6"/>
      <c r="J26" s="39" t="s">
        <v>680</v>
      </c>
      <c r="K26" s="66"/>
      <c r="L26" s="67"/>
      <c r="M26" s="6"/>
      <c r="N26" s="6"/>
      <c r="O26" s="40"/>
      <c r="P26" s="40"/>
      <c r="Q26" s="40"/>
      <c r="R26" s="40"/>
      <c r="S26" s="40"/>
      <c r="T26" s="10"/>
      <c r="U26" s="10"/>
      <c r="V26" s="10"/>
      <c r="W26" s="10"/>
      <c r="X26" s="10"/>
      <c r="Y26" s="10"/>
      <c r="Z26" s="10"/>
      <c r="AA26" s="10"/>
      <c r="AB26" s="10"/>
      <c r="AC26" s="10"/>
      <c r="AD26" s="10"/>
      <c r="AE26" s="10"/>
      <c r="AF26" s="10"/>
      <c r="AG26" s="10"/>
      <c r="AH26" s="10"/>
      <c r="AI26" s="10"/>
      <c r="AJ26" s="10"/>
      <c r="AK26" s="10"/>
    </row>
    <row r="27" spans="1:37" ht="16.5">
      <c r="A27" s="505" t="s">
        <v>846</v>
      </c>
      <c r="B27" s="506"/>
      <c r="C27" s="506"/>
      <c r="D27" s="507"/>
      <c r="E27" s="40"/>
      <c r="F27" s="37"/>
      <c r="G27" s="41" t="s">
        <v>766</v>
      </c>
      <c r="H27" s="42">
        <v>0.01</v>
      </c>
      <c r="I27" s="51"/>
      <c r="J27" s="68" t="s">
        <v>472</v>
      </c>
      <c r="K27" s="69">
        <v>0.68</v>
      </c>
      <c r="L27" s="67"/>
      <c r="M27" s="6"/>
      <c r="N27" s="6"/>
      <c r="O27" s="40"/>
      <c r="P27" s="40"/>
      <c r="Q27" s="40"/>
      <c r="R27" s="40"/>
      <c r="S27" s="40"/>
      <c r="T27" s="10"/>
      <c r="U27" s="10"/>
      <c r="V27" s="10"/>
      <c r="W27" s="10"/>
      <c r="X27" s="10"/>
      <c r="Y27" s="10"/>
      <c r="Z27" s="10"/>
      <c r="AA27" s="10"/>
      <c r="AB27" s="10"/>
      <c r="AC27" s="10"/>
      <c r="AD27" s="10"/>
      <c r="AE27" s="10"/>
      <c r="AF27" s="10"/>
      <c r="AG27" s="10"/>
      <c r="AH27" s="10"/>
      <c r="AI27" s="10"/>
      <c r="AJ27" s="10"/>
      <c r="AK27" s="10"/>
    </row>
    <row r="28" spans="1:37" ht="30" customHeight="1">
      <c r="A28" s="46" t="s">
        <v>471</v>
      </c>
      <c r="B28" s="55"/>
      <c r="C28" s="56">
        <v>50</v>
      </c>
      <c r="D28" s="61" t="s">
        <v>440</v>
      </c>
      <c r="E28" s="40"/>
      <c r="F28" s="37"/>
      <c r="G28" s="512" t="s">
        <v>865</v>
      </c>
      <c r="H28" s="513"/>
      <c r="I28" s="51"/>
      <c r="J28" s="68" t="s">
        <v>473</v>
      </c>
      <c r="K28" s="69">
        <v>0.51</v>
      </c>
      <c r="L28" s="67"/>
      <c r="M28" s="6"/>
      <c r="N28" s="6"/>
      <c r="O28" s="40"/>
      <c r="P28" s="40"/>
      <c r="Q28" s="40"/>
      <c r="R28" s="40"/>
      <c r="S28" s="40"/>
      <c r="T28" s="10"/>
      <c r="U28" s="10"/>
      <c r="V28" s="10"/>
      <c r="W28" s="10"/>
      <c r="X28" s="10"/>
      <c r="Y28" s="10"/>
      <c r="Z28" s="10"/>
      <c r="AA28" s="10"/>
      <c r="AB28" s="10"/>
      <c r="AC28" s="10"/>
      <c r="AD28" s="10"/>
      <c r="AE28" s="10"/>
      <c r="AF28" s="10"/>
      <c r="AG28" s="10"/>
      <c r="AH28" s="10"/>
      <c r="AI28" s="10"/>
      <c r="AJ28" s="10"/>
      <c r="AK28" s="10"/>
    </row>
    <row r="29" spans="1:37" ht="16.5">
      <c r="A29" s="505" t="s">
        <v>847</v>
      </c>
      <c r="B29" s="506"/>
      <c r="C29" s="506"/>
      <c r="D29" s="507"/>
      <c r="E29" s="40"/>
      <c r="F29" s="40"/>
      <c r="G29" s="41" t="s">
        <v>767</v>
      </c>
      <c r="H29" s="42">
        <v>1.4999999999999999E-2</v>
      </c>
      <c r="I29" s="40"/>
      <c r="J29" s="68" t="s">
        <v>483</v>
      </c>
      <c r="K29" s="69">
        <v>0.34</v>
      </c>
      <c r="L29" s="67"/>
      <c r="M29" s="51"/>
      <c r="N29" s="40"/>
      <c r="O29" s="40"/>
      <c r="P29" s="40"/>
      <c r="Q29" s="40"/>
      <c r="R29" s="40"/>
      <c r="S29" s="40"/>
      <c r="T29" s="10"/>
      <c r="U29" s="10"/>
      <c r="V29" s="10"/>
      <c r="W29" s="10"/>
      <c r="X29" s="10"/>
      <c r="Y29" s="10"/>
      <c r="Z29" s="10"/>
      <c r="AA29" s="10"/>
      <c r="AB29" s="10"/>
      <c r="AC29" s="10"/>
      <c r="AD29" s="10"/>
      <c r="AE29" s="10"/>
      <c r="AF29" s="10"/>
      <c r="AG29" s="10"/>
      <c r="AH29" s="10"/>
      <c r="AI29" s="10"/>
      <c r="AJ29" s="10"/>
      <c r="AK29" s="10"/>
    </row>
    <row r="30" spans="1:37" ht="16.5">
      <c r="A30" s="70" t="s">
        <v>442</v>
      </c>
      <c r="B30" s="55"/>
      <c r="C30" s="56">
        <v>25</v>
      </c>
      <c r="D30" s="61" t="s">
        <v>440</v>
      </c>
      <c r="E30" s="40"/>
      <c r="F30" s="40"/>
      <c r="G30" s="41" t="s">
        <v>768</v>
      </c>
      <c r="H30" s="42">
        <v>1.2500000000000001E-2</v>
      </c>
      <c r="I30" s="40"/>
      <c r="J30" s="68" t="s">
        <v>474</v>
      </c>
      <c r="K30" s="69">
        <v>1.37</v>
      </c>
      <c r="L30" s="67"/>
      <c r="M30" s="67"/>
      <c r="N30" s="67"/>
      <c r="O30" s="40"/>
      <c r="P30" s="40"/>
      <c r="Q30" s="40"/>
      <c r="R30" s="40"/>
      <c r="S30" s="40"/>
      <c r="T30" s="10"/>
      <c r="U30" s="10"/>
      <c r="V30" s="10"/>
      <c r="W30" s="10"/>
      <c r="X30" s="10"/>
      <c r="Y30" s="10"/>
      <c r="Z30" s="10"/>
      <c r="AA30" s="10"/>
      <c r="AB30" s="10"/>
      <c r="AC30" s="10"/>
      <c r="AD30" s="10"/>
      <c r="AE30" s="10"/>
      <c r="AF30" s="10"/>
      <c r="AG30" s="10"/>
      <c r="AH30" s="10"/>
      <c r="AI30" s="10"/>
      <c r="AJ30" s="10"/>
      <c r="AK30" s="10"/>
    </row>
    <row r="31" spans="1:37" ht="16.5">
      <c r="A31" s="505" t="s">
        <v>848</v>
      </c>
      <c r="B31" s="506"/>
      <c r="C31" s="506"/>
      <c r="D31" s="507"/>
      <c r="E31" s="40"/>
      <c r="F31" s="40"/>
      <c r="G31" s="41" t="s">
        <v>769</v>
      </c>
      <c r="H31" s="42">
        <v>0.01</v>
      </c>
      <c r="I31" s="40"/>
      <c r="J31" s="68" t="s">
        <v>475</v>
      </c>
      <c r="K31" s="69">
        <v>1.03</v>
      </c>
      <c r="L31" s="67"/>
      <c r="M31" s="67"/>
      <c r="N31" s="67"/>
      <c r="O31" s="40"/>
      <c r="P31" s="40"/>
      <c r="Q31" s="40"/>
      <c r="R31" s="40"/>
      <c r="S31" s="40"/>
      <c r="T31" s="10"/>
      <c r="U31" s="10"/>
      <c r="V31" s="10"/>
      <c r="W31" s="10"/>
      <c r="X31" s="10"/>
      <c r="Y31" s="10"/>
      <c r="Z31" s="10"/>
      <c r="AA31" s="10"/>
      <c r="AB31" s="10"/>
      <c r="AC31" s="10"/>
      <c r="AD31" s="10"/>
      <c r="AE31" s="10"/>
      <c r="AF31" s="10"/>
      <c r="AG31" s="10"/>
      <c r="AH31" s="10"/>
      <c r="AI31" s="10"/>
      <c r="AJ31" s="10"/>
      <c r="AK31" s="10"/>
    </row>
    <row r="32" spans="1:37" ht="30" customHeight="1">
      <c r="A32" s="70" t="s">
        <v>443</v>
      </c>
      <c r="B32" s="47"/>
      <c r="C32" s="48">
        <v>50</v>
      </c>
      <c r="D32" s="61" t="s">
        <v>440</v>
      </c>
      <c r="E32" s="40"/>
      <c r="F32" s="40"/>
      <c r="G32" s="512" t="s">
        <v>866</v>
      </c>
      <c r="H32" s="513"/>
      <c r="I32" s="40"/>
      <c r="J32" s="68" t="s">
        <v>476</v>
      </c>
      <c r="K32" s="69">
        <v>0.68</v>
      </c>
      <c r="L32" s="67"/>
      <c r="M32" s="67"/>
      <c r="N32" s="67"/>
      <c r="O32" s="40"/>
      <c r="P32" s="40"/>
      <c r="Q32" s="40"/>
      <c r="R32" s="40"/>
      <c r="S32" s="40"/>
      <c r="T32" s="10"/>
      <c r="U32" s="10"/>
      <c r="V32" s="10"/>
      <c r="W32" s="10"/>
      <c r="X32" s="10"/>
      <c r="Y32" s="10"/>
      <c r="Z32" s="10"/>
      <c r="AA32" s="10"/>
      <c r="AB32" s="10"/>
      <c r="AC32" s="10"/>
      <c r="AD32" s="10"/>
      <c r="AE32" s="10"/>
      <c r="AF32" s="10"/>
      <c r="AG32" s="10"/>
      <c r="AH32" s="10"/>
      <c r="AI32" s="10"/>
      <c r="AJ32" s="10"/>
      <c r="AK32" s="10"/>
    </row>
    <row r="33" spans="1:37" ht="16.5">
      <c r="A33" s="70" t="s">
        <v>444</v>
      </c>
      <c r="B33" s="47"/>
      <c r="C33" s="48">
        <v>75</v>
      </c>
      <c r="D33" s="61" t="s">
        <v>440</v>
      </c>
      <c r="E33" s="40"/>
      <c r="F33" s="40"/>
      <c r="G33" s="41" t="s">
        <v>767</v>
      </c>
      <c r="H33" s="42">
        <v>1.2500000000000001E-2</v>
      </c>
      <c r="I33" s="40"/>
      <c r="J33" s="68" t="s">
        <v>477</v>
      </c>
      <c r="K33" s="69">
        <v>2.0499999999999998</v>
      </c>
      <c r="L33" s="67"/>
      <c r="M33" s="67"/>
      <c r="N33" s="67"/>
      <c r="O33" s="40"/>
      <c r="P33" s="40"/>
      <c r="Q33" s="40"/>
      <c r="R33" s="40"/>
      <c r="S33" s="40"/>
      <c r="T33" s="10"/>
      <c r="U33" s="10"/>
      <c r="V33" s="10"/>
      <c r="W33" s="10"/>
      <c r="X33" s="10"/>
      <c r="Y33" s="10"/>
      <c r="Z33" s="10"/>
      <c r="AA33" s="10"/>
      <c r="AB33" s="10"/>
      <c r="AC33" s="10"/>
      <c r="AD33" s="10"/>
      <c r="AE33" s="10"/>
      <c r="AF33" s="10"/>
      <c r="AG33" s="10"/>
      <c r="AH33" s="10"/>
      <c r="AI33" s="10"/>
      <c r="AJ33" s="10"/>
      <c r="AK33" s="10"/>
    </row>
    <row r="34" spans="1:37" ht="16.5">
      <c r="A34" s="505" t="s">
        <v>849</v>
      </c>
      <c r="B34" s="506"/>
      <c r="C34" s="506"/>
      <c r="D34" s="507"/>
      <c r="E34" s="40"/>
      <c r="F34" s="40"/>
      <c r="G34" s="41" t="s">
        <v>768</v>
      </c>
      <c r="H34" s="42">
        <v>1.2500000000000001E-2</v>
      </c>
      <c r="I34" s="40"/>
      <c r="J34" s="68" t="s">
        <v>478</v>
      </c>
      <c r="K34" s="69">
        <v>1.37</v>
      </c>
      <c r="L34" s="67"/>
      <c r="M34" s="67"/>
      <c r="N34" s="67"/>
      <c r="O34" s="40"/>
      <c r="P34" s="40"/>
      <c r="Q34" s="40"/>
      <c r="R34" s="40"/>
      <c r="S34" s="40"/>
      <c r="T34" s="10"/>
      <c r="U34" s="10"/>
      <c r="V34" s="10"/>
      <c r="W34" s="10"/>
      <c r="X34" s="10"/>
      <c r="Y34" s="10"/>
      <c r="Z34" s="10"/>
      <c r="AA34" s="10"/>
      <c r="AB34" s="10"/>
      <c r="AC34" s="10"/>
      <c r="AD34" s="10"/>
      <c r="AE34" s="10"/>
      <c r="AF34" s="10"/>
      <c r="AG34" s="10"/>
      <c r="AH34" s="10"/>
      <c r="AI34" s="10"/>
      <c r="AJ34" s="10"/>
      <c r="AK34" s="10"/>
    </row>
    <row r="35" spans="1:37" ht="16.5">
      <c r="A35" s="46" t="s">
        <v>445</v>
      </c>
      <c r="B35" s="71"/>
      <c r="C35" s="48">
        <v>1700</v>
      </c>
      <c r="D35" s="59" t="s">
        <v>436</v>
      </c>
      <c r="E35" s="40"/>
      <c r="F35" s="40"/>
      <c r="G35" s="41" t="s">
        <v>769</v>
      </c>
      <c r="H35" s="42">
        <v>0.01</v>
      </c>
      <c r="I35" s="40"/>
      <c r="J35" s="68" t="s">
        <v>479</v>
      </c>
      <c r="K35" s="69">
        <v>1.03</v>
      </c>
      <c r="L35" s="67"/>
      <c r="M35" s="67"/>
      <c r="N35" s="67"/>
      <c r="O35" s="40"/>
      <c r="P35" s="40"/>
      <c r="Q35" s="40"/>
      <c r="R35" s="40"/>
      <c r="S35" s="40"/>
      <c r="T35" s="10"/>
      <c r="U35" s="10"/>
      <c r="V35" s="10"/>
      <c r="W35" s="10"/>
      <c r="X35" s="10"/>
      <c r="Y35" s="10"/>
      <c r="Z35" s="10"/>
      <c r="AA35" s="10"/>
      <c r="AB35" s="10"/>
      <c r="AC35" s="10"/>
      <c r="AD35" s="10"/>
      <c r="AE35" s="10"/>
      <c r="AF35" s="10"/>
      <c r="AG35" s="10"/>
      <c r="AH35" s="10"/>
      <c r="AI35" s="10"/>
      <c r="AJ35" s="10"/>
      <c r="AK35" s="10"/>
    </row>
    <row r="36" spans="1:37" ht="16.5">
      <c r="A36" s="46" t="s">
        <v>498</v>
      </c>
      <c r="B36" s="71"/>
      <c r="C36" s="48">
        <v>495</v>
      </c>
      <c r="D36" s="59" t="s">
        <v>436</v>
      </c>
      <c r="E36" s="40"/>
      <c r="F36" s="40"/>
      <c r="G36" s="512" t="s">
        <v>770</v>
      </c>
      <c r="H36" s="513"/>
      <c r="I36" s="40"/>
      <c r="J36" s="68" t="s">
        <v>688</v>
      </c>
      <c r="K36" s="69">
        <v>2.56</v>
      </c>
      <c r="L36" s="67"/>
      <c r="M36" s="67"/>
      <c r="N36" s="67"/>
      <c r="O36" s="40"/>
      <c r="P36" s="40"/>
      <c r="Q36" s="40"/>
      <c r="R36" s="40"/>
      <c r="S36" s="40"/>
      <c r="T36" s="10"/>
      <c r="U36" s="10"/>
      <c r="V36" s="10"/>
      <c r="W36" s="10"/>
      <c r="X36" s="10"/>
      <c r="Y36" s="10"/>
      <c r="Z36" s="10"/>
      <c r="AA36" s="10"/>
      <c r="AB36" s="10"/>
      <c r="AC36" s="10"/>
      <c r="AD36" s="10"/>
      <c r="AE36" s="10"/>
      <c r="AF36" s="10"/>
      <c r="AG36" s="10"/>
      <c r="AH36" s="10"/>
      <c r="AI36" s="10"/>
      <c r="AJ36" s="10"/>
      <c r="AK36" s="10"/>
    </row>
    <row r="37" spans="1:37" ht="16.5">
      <c r="A37" s="505" t="s">
        <v>850</v>
      </c>
      <c r="B37" s="506"/>
      <c r="C37" s="506"/>
      <c r="D37" s="507"/>
      <c r="E37" s="40"/>
      <c r="F37" s="26"/>
      <c r="G37" s="41" t="s">
        <v>771</v>
      </c>
      <c r="H37" s="42">
        <v>1.4999999999999999E-2</v>
      </c>
      <c r="J37" s="68" t="s">
        <v>689</v>
      </c>
      <c r="K37" s="69">
        <v>2.0499999999999998</v>
      </c>
      <c r="L37" s="67"/>
      <c r="M37" s="67"/>
      <c r="N37" s="67"/>
      <c r="O37" s="40"/>
      <c r="P37" s="40"/>
      <c r="Q37" s="40"/>
      <c r="R37" s="40"/>
      <c r="S37" s="40"/>
      <c r="T37" s="10"/>
      <c r="U37" s="10"/>
      <c r="V37" s="10"/>
      <c r="W37" s="10"/>
      <c r="X37" s="10"/>
      <c r="Y37" s="10"/>
      <c r="Z37" s="10"/>
      <c r="AA37" s="10"/>
      <c r="AB37" s="10"/>
      <c r="AC37" s="10"/>
      <c r="AD37" s="10"/>
      <c r="AE37" s="10"/>
      <c r="AF37" s="10"/>
      <c r="AG37" s="10"/>
      <c r="AH37" s="10"/>
      <c r="AI37" s="10"/>
      <c r="AJ37" s="10"/>
      <c r="AK37" s="10"/>
    </row>
    <row r="38" spans="1:37" ht="16.5">
      <c r="A38" s="70" t="s">
        <v>446</v>
      </c>
      <c r="B38" s="71"/>
      <c r="C38" s="48">
        <v>495</v>
      </c>
      <c r="D38" s="59" t="s">
        <v>436</v>
      </c>
      <c r="E38" s="40"/>
      <c r="F38" s="26"/>
      <c r="G38" s="41" t="s">
        <v>772</v>
      </c>
      <c r="H38" s="42">
        <v>0.01</v>
      </c>
      <c r="J38" s="68" t="s">
        <v>690</v>
      </c>
      <c r="K38" s="69">
        <v>1.71</v>
      </c>
      <c r="L38" s="67"/>
      <c r="M38" s="67"/>
      <c r="N38" s="67"/>
      <c r="O38" s="40"/>
      <c r="P38" s="40"/>
      <c r="Q38" s="40"/>
      <c r="R38" s="40"/>
      <c r="S38" s="40"/>
      <c r="T38" s="10"/>
      <c r="U38" s="10"/>
      <c r="V38" s="10"/>
      <c r="W38" s="10"/>
      <c r="X38" s="10"/>
      <c r="Y38" s="10"/>
      <c r="Z38" s="10"/>
      <c r="AA38" s="10"/>
      <c r="AB38" s="10"/>
      <c r="AC38" s="10"/>
      <c r="AD38" s="10"/>
      <c r="AE38" s="10"/>
      <c r="AF38" s="10"/>
      <c r="AG38" s="10"/>
      <c r="AH38" s="10"/>
      <c r="AI38" s="10"/>
      <c r="AJ38" s="10"/>
      <c r="AK38" s="10"/>
    </row>
    <row r="39" spans="1:37" ht="16.5">
      <c r="A39" s="505" t="s">
        <v>851</v>
      </c>
      <c r="B39" s="506"/>
      <c r="C39" s="506"/>
      <c r="D39" s="507"/>
      <c r="E39" s="40"/>
      <c r="F39" s="26"/>
      <c r="G39" s="41" t="s">
        <v>773</v>
      </c>
      <c r="H39" s="42">
        <v>7.4999999999999997E-3</v>
      </c>
      <c r="J39" s="68" t="s">
        <v>480</v>
      </c>
      <c r="K39" s="69">
        <v>5.13</v>
      </c>
      <c r="L39" s="67"/>
      <c r="M39" s="67"/>
      <c r="N39" s="67"/>
      <c r="O39" s="40"/>
      <c r="P39" s="40"/>
      <c r="Q39" s="40"/>
      <c r="R39" s="40"/>
      <c r="S39" s="40"/>
      <c r="T39" s="10"/>
      <c r="U39" s="10"/>
      <c r="V39" s="10"/>
      <c r="W39" s="10"/>
      <c r="X39" s="10"/>
      <c r="Y39" s="10"/>
      <c r="Z39" s="10"/>
      <c r="AA39" s="10"/>
      <c r="AB39" s="10"/>
      <c r="AC39" s="10"/>
      <c r="AD39" s="10"/>
      <c r="AE39" s="10"/>
      <c r="AF39" s="10"/>
      <c r="AG39" s="10"/>
      <c r="AH39" s="10"/>
      <c r="AI39" s="10"/>
      <c r="AJ39" s="10"/>
      <c r="AK39" s="10"/>
    </row>
    <row r="40" spans="1:37" ht="16.5">
      <c r="A40" s="70" t="s">
        <v>447</v>
      </c>
      <c r="B40" s="72"/>
      <c r="C40" s="48">
        <v>1240</v>
      </c>
      <c r="D40" s="59" t="s">
        <v>436</v>
      </c>
      <c r="E40" s="40"/>
      <c r="F40" s="40"/>
      <c r="G40" s="512" t="s">
        <v>679</v>
      </c>
      <c r="H40" s="513"/>
      <c r="I40" s="40"/>
      <c r="J40" s="68" t="s">
        <v>481</v>
      </c>
      <c r="K40" s="69">
        <v>4.2699999999999996</v>
      </c>
      <c r="L40" s="67"/>
      <c r="M40" s="67"/>
      <c r="N40" s="67"/>
      <c r="O40" s="40"/>
      <c r="P40" s="40"/>
      <c r="Q40" s="40"/>
      <c r="R40" s="40"/>
      <c r="S40" s="40"/>
      <c r="T40" s="10"/>
      <c r="U40" s="10"/>
      <c r="V40" s="10"/>
      <c r="W40" s="10"/>
      <c r="X40" s="10"/>
      <c r="Y40" s="10"/>
      <c r="Z40" s="10"/>
      <c r="AA40" s="10"/>
      <c r="AB40" s="10"/>
      <c r="AC40" s="10"/>
      <c r="AD40" s="10"/>
      <c r="AE40" s="10"/>
      <c r="AF40" s="10"/>
      <c r="AG40" s="10"/>
      <c r="AH40" s="10"/>
      <c r="AI40" s="10"/>
      <c r="AJ40" s="10"/>
      <c r="AK40" s="10"/>
    </row>
    <row r="41" spans="1:37" ht="16.5">
      <c r="A41" s="505" t="s">
        <v>852</v>
      </c>
      <c r="B41" s="506"/>
      <c r="C41" s="506"/>
      <c r="D41" s="507"/>
      <c r="E41" s="40"/>
      <c r="F41" s="40"/>
      <c r="G41" s="41" t="s">
        <v>774</v>
      </c>
      <c r="H41" s="42">
        <v>2E-3</v>
      </c>
      <c r="I41" s="40"/>
      <c r="J41" s="68" t="s">
        <v>482</v>
      </c>
      <c r="K41" s="69">
        <v>3.42</v>
      </c>
      <c r="L41" s="64"/>
      <c r="M41" s="67"/>
      <c r="N41" s="67"/>
      <c r="O41" s="40"/>
      <c r="P41" s="40"/>
      <c r="Q41" s="40"/>
      <c r="R41" s="40"/>
      <c r="S41" s="40"/>
      <c r="T41" s="10"/>
      <c r="U41" s="10"/>
      <c r="V41" s="10"/>
      <c r="W41" s="10"/>
      <c r="X41" s="10"/>
      <c r="Y41" s="10"/>
      <c r="Z41" s="10"/>
      <c r="AA41" s="10"/>
      <c r="AB41" s="10"/>
      <c r="AC41" s="10"/>
      <c r="AD41" s="10"/>
      <c r="AE41" s="10"/>
      <c r="AF41" s="10"/>
      <c r="AG41" s="10"/>
      <c r="AH41" s="10"/>
      <c r="AI41" s="10"/>
      <c r="AJ41" s="10"/>
      <c r="AK41" s="10"/>
    </row>
    <row r="42" spans="1:37" ht="25.5">
      <c r="A42" s="70" t="s">
        <v>448</v>
      </c>
      <c r="B42" s="72"/>
      <c r="C42" s="48">
        <v>745</v>
      </c>
      <c r="D42" s="61" t="s">
        <v>449</v>
      </c>
      <c r="E42" s="40"/>
      <c r="F42" s="40"/>
      <c r="G42" s="41" t="s">
        <v>775</v>
      </c>
      <c r="H42" s="42">
        <v>2E-3</v>
      </c>
      <c r="I42" s="40"/>
      <c r="J42" s="39" t="s">
        <v>681</v>
      </c>
      <c r="K42" s="66"/>
      <c r="L42" s="67"/>
      <c r="M42" s="67"/>
      <c r="N42" s="67"/>
      <c r="O42" s="40"/>
      <c r="P42" s="40"/>
      <c r="Q42" s="40"/>
      <c r="R42" s="40"/>
      <c r="S42" s="40"/>
      <c r="T42" s="10"/>
      <c r="U42" s="10"/>
      <c r="V42" s="10"/>
      <c r="W42" s="10"/>
      <c r="X42" s="10"/>
      <c r="Y42" s="10"/>
      <c r="Z42" s="10"/>
      <c r="AA42" s="10"/>
      <c r="AB42" s="10"/>
      <c r="AC42" s="10"/>
      <c r="AD42" s="10"/>
      <c r="AE42" s="10"/>
      <c r="AF42" s="10"/>
      <c r="AG42" s="10"/>
      <c r="AH42" s="10"/>
      <c r="AI42" s="10"/>
      <c r="AJ42" s="10"/>
      <c r="AK42" s="10"/>
    </row>
    <row r="43" spans="1:37" ht="16.5">
      <c r="A43" s="505" t="s">
        <v>853</v>
      </c>
      <c r="B43" s="506"/>
      <c r="C43" s="506"/>
      <c r="D43" s="507"/>
      <c r="E43" s="40"/>
      <c r="F43" s="40"/>
      <c r="G43" s="41" t="s">
        <v>776</v>
      </c>
      <c r="H43" s="42">
        <v>2E-3</v>
      </c>
      <c r="I43" s="40"/>
      <c r="J43" s="68" t="s">
        <v>682</v>
      </c>
      <c r="K43" s="69">
        <v>85.43</v>
      </c>
      <c r="L43" s="67"/>
      <c r="M43" s="67"/>
      <c r="N43" s="67"/>
      <c r="O43" s="40"/>
      <c r="P43" s="40"/>
      <c r="Q43" s="40"/>
      <c r="R43" s="40"/>
      <c r="S43" s="40"/>
      <c r="T43" s="10"/>
      <c r="U43" s="10"/>
      <c r="V43" s="10"/>
      <c r="W43" s="10"/>
      <c r="X43" s="10"/>
      <c r="Y43" s="10"/>
      <c r="Z43" s="10"/>
      <c r="AA43" s="10"/>
      <c r="AB43" s="10"/>
      <c r="AC43" s="10"/>
      <c r="AD43" s="10"/>
      <c r="AE43" s="10"/>
      <c r="AF43" s="10"/>
      <c r="AG43" s="10"/>
      <c r="AH43" s="10"/>
      <c r="AI43" s="10"/>
      <c r="AJ43" s="10"/>
      <c r="AK43" s="10"/>
    </row>
    <row r="44" spans="1:37" ht="16.5">
      <c r="A44" s="46" t="s">
        <v>500</v>
      </c>
      <c r="B44" s="72"/>
      <c r="C44" s="48">
        <v>160</v>
      </c>
      <c r="D44" s="61" t="s">
        <v>450</v>
      </c>
      <c r="E44" s="40"/>
      <c r="F44" s="40"/>
      <c r="G44" s="512" t="s">
        <v>678</v>
      </c>
      <c r="H44" s="513"/>
      <c r="I44" s="40"/>
      <c r="J44" s="68" t="s">
        <v>683</v>
      </c>
      <c r="K44" s="69">
        <v>68.34</v>
      </c>
      <c r="L44" s="67"/>
      <c r="M44" s="67"/>
      <c r="N44" s="67"/>
      <c r="O44" s="40"/>
      <c r="P44" s="40"/>
      <c r="Q44" s="40"/>
      <c r="R44" s="40"/>
      <c r="S44" s="40"/>
      <c r="T44" s="10"/>
      <c r="U44" s="10"/>
      <c r="V44" s="10"/>
      <c r="W44" s="10"/>
      <c r="X44" s="10"/>
      <c r="Y44" s="10"/>
      <c r="Z44" s="10"/>
      <c r="AA44" s="10"/>
      <c r="AB44" s="10"/>
      <c r="AC44" s="10"/>
      <c r="AD44" s="10"/>
      <c r="AE44" s="10"/>
      <c r="AF44" s="10"/>
      <c r="AG44" s="10"/>
      <c r="AH44" s="10"/>
      <c r="AI44" s="10"/>
      <c r="AJ44" s="10"/>
      <c r="AK44" s="10"/>
    </row>
    <row r="45" spans="1:37" ht="16.5">
      <c r="A45" s="46" t="s">
        <v>501</v>
      </c>
      <c r="B45" s="55"/>
      <c r="C45" s="56">
        <v>125</v>
      </c>
      <c r="D45" s="61" t="s">
        <v>450</v>
      </c>
      <c r="E45" s="40"/>
      <c r="F45" s="40"/>
      <c r="G45" s="41" t="s">
        <v>778</v>
      </c>
      <c r="H45" s="42">
        <v>2E-3</v>
      </c>
      <c r="I45" s="40"/>
      <c r="J45" s="68" t="s">
        <v>684</v>
      </c>
      <c r="K45" s="69">
        <v>34.17</v>
      </c>
      <c r="L45" s="67"/>
      <c r="M45" s="40"/>
      <c r="N45" s="40"/>
      <c r="O45" s="40"/>
      <c r="P45" s="40"/>
      <c r="Q45" s="40"/>
      <c r="R45" s="40"/>
      <c r="S45" s="40"/>
      <c r="T45" s="10"/>
      <c r="U45" s="10"/>
      <c r="V45" s="10"/>
      <c r="W45" s="10"/>
      <c r="X45" s="10"/>
      <c r="Y45" s="10"/>
      <c r="Z45" s="10"/>
      <c r="AA45" s="10"/>
      <c r="AB45" s="10"/>
      <c r="AC45" s="10"/>
      <c r="AD45" s="10"/>
      <c r="AE45" s="10"/>
      <c r="AF45" s="10"/>
      <c r="AG45" s="10"/>
      <c r="AH45" s="10"/>
      <c r="AI45" s="10"/>
      <c r="AJ45" s="10"/>
      <c r="AK45" s="10"/>
    </row>
    <row r="46" spans="1:37" ht="16.5">
      <c r="A46" s="46" t="s">
        <v>499</v>
      </c>
      <c r="B46" s="55"/>
      <c r="C46" s="56">
        <v>25</v>
      </c>
      <c r="D46" s="61" t="s">
        <v>450</v>
      </c>
      <c r="E46" s="73"/>
      <c r="F46" s="73"/>
      <c r="G46" s="41" t="s">
        <v>779</v>
      </c>
      <c r="H46" s="42">
        <v>2E-3</v>
      </c>
      <c r="I46" s="40"/>
      <c r="J46" s="68" t="s">
        <v>685</v>
      </c>
      <c r="K46" s="69">
        <v>136.69</v>
      </c>
      <c r="L46" s="67"/>
      <c r="M46" s="40"/>
      <c r="N46" s="40"/>
      <c r="O46" s="40"/>
      <c r="P46" s="40"/>
      <c r="Q46" s="40"/>
      <c r="R46" s="40"/>
      <c r="S46" s="40"/>
      <c r="T46" s="10"/>
      <c r="U46" s="10"/>
      <c r="V46" s="10"/>
      <c r="W46" s="10"/>
      <c r="X46" s="10"/>
      <c r="Y46" s="10"/>
      <c r="Z46" s="10"/>
      <c r="AA46" s="10"/>
      <c r="AB46" s="10"/>
      <c r="AC46" s="10"/>
      <c r="AD46" s="10"/>
      <c r="AE46" s="10"/>
      <c r="AF46" s="10"/>
      <c r="AG46" s="10"/>
      <c r="AH46" s="10"/>
      <c r="AI46" s="10"/>
      <c r="AJ46" s="10"/>
      <c r="AK46" s="10"/>
    </row>
    <row r="47" spans="1:37" ht="16.5">
      <c r="A47" s="505" t="s">
        <v>854</v>
      </c>
      <c r="B47" s="506"/>
      <c r="C47" s="506"/>
      <c r="D47" s="507"/>
      <c r="E47" s="73"/>
      <c r="F47" s="73"/>
      <c r="G47" s="41" t="s">
        <v>777</v>
      </c>
      <c r="H47" s="42">
        <v>2E-3</v>
      </c>
      <c r="I47" s="40"/>
      <c r="J47" s="68" t="s">
        <v>686</v>
      </c>
      <c r="K47" s="69">
        <v>102.52</v>
      </c>
      <c r="L47" s="67"/>
      <c r="M47" s="40"/>
      <c r="N47" s="40"/>
      <c r="O47" s="40"/>
      <c r="P47" s="40"/>
      <c r="Q47" s="40"/>
      <c r="R47" s="40"/>
      <c r="S47" s="40"/>
      <c r="T47" s="10"/>
      <c r="U47" s="10"/>
      <c r="V47" s="10"/>
      <c r="W47" s="10"/>
      <c r="X47" s="10"/>
      <c r="Y47" s="10"/>
      <c r="Z47" s="10"/>
      <c r="AA47" s="10"/>
      <c r="AB47" s="10"/>
      <c r="AC47" s="10"/>
      <c r="AD47" s="10"/>
      <c r="AE47" s="10"/>
      <c r="AF47" s="10"/>
      <c r="AG47" s="10"/>
      <c r="AH47" s="10"/>
      <c r="AI47" s="10"/>
      <c r="AJ47" s="10"/>
      <c r="AK47" s="10"/>
    </row>
    <row r="48" spans="1:37" ht="16.5">
      <c r="A48" s="70" t="s">
        <v>451</v>
      </c>
      <c r="B48" s="55"/>
      <c r="C48" s="48">
        <v>35</v>
      </c>
      <c r="D48" s="61" t="s">
        <v>440</v>
      </c>
      <c r="E48" s="40"/>
      <c r="F48" s="40"/>
      <c r="G48" s="512" t="s">
        <v>780</v>
      </c>
      <c r="H48" s="513"/>
      <c r="I48" s="40"/>
      <c r="J48" s="68" t="s">
        <v>687</v>
      </c>
      <c r="K48" s="69">
        <v>102.52</v>
      </c>
      <c r="L48" s="67"/>
      <c r="M48" s="40"/>
      <c r="N48" s="40"/>
      <c r="O48" s="40"/>
      <c r="P48" s="40"/>
      <c r="Q48" s="40"/>
      <c r="R48" s="40"/>
      <c r="S48" s="40"/>
      <c r="T48" s="10"/>
      <c r="U48" s="10"/>
      <c r="V48" s="10"/>
      <c r="W48" s="10"/>
      <c r="X48" s="10"/>
      <c r="Y48" s="10"/>
      <c r="Z48" s="10"/>
      <c r="AA48" s="10"/>
      <c r="AB48" s="10"/>
      <c r="AC48" s="10"/>
      <c r="AD48" s="10"/>
      <c r="AE48" s="10"/>
      <c r="AF48" s="10"/>
      <c r="AG48" s="10"/>
      <c r="AH48" s="10"/>
      <c r="AI48" s="10"/>
      <c r="AJ48" s="10"/>
      <c r="AK48" s="10"/>
    </row>
    <row r="49" spans="1:37" ht="16.5">
      <c r="A49" s="70" t="s">
        <v>452</v>
      </c>
      <c r="B49" s="55"/>
      <c r="C49" s="48">
        <v>35</v>
      </c>
      <c r="D49" s="61" t="s">
        <v>440</v>
      </c>
      <c r="E49" s="40"/>
      <c r="F49" s="40"/>
      <c r="G49" s="41" t="s">
        <v>781</v>
      </c>
      <c r="H49" s="42">
        <v>1.2500000000000001E-2</v>
      </c>
      <c r="I49" s="40"/>
      <c r="J49" s="68" t="s">
        <v>691</v>
      </c>
      <c r="K49" s="69">
        <v>205.03</v>
      </c>
      <c r="L49" s="67"/>
      <c r="M49" s="40"/>
      <c r="N49" s="40"/>
      <c r="O49" s="40"/>
      <c r="P49" s="40"/>
      <c r="Q49" s="40"/>
      <c r="R49" s="40"/>
      <c r="S49" s="40"/>
      <c r="T49" s="10"/>
      <c r="U49" s="10"/>
      <c r="V49" s="10"/>
      <c r="W49" s="10"/>
      <c r="X49" s="10"/>
      <c r="Y49" s="10"/>
      <c r="Z49" s="10"/>
      <c r="AA49" s="10"/>
      <c r="AB49" s="10"/>
      <c r="AC49" s="10"/>
      <c r="AD49" s="10"/>
      <c r="AE49" s="10"/>
      <c r="AF49" s="10"/>
      <c r="AG49" s="10"/>
      <c r="AH49" s="10"/>
      <c r="AI49" s="10"/>
      <c r="AJ49" s="10"/>
      <c r="AK49" s="10"/>
    </row>
    <row r="50" spans="1:37" ht="16.5">
      <c r="A50" s="70" t="s">
        <v>453</v>
      </c>
      <c r="B50" s="55"/>
      <c r="C50" s="48">
        <v>35</v>
      </c>
      <c r="D50" s="61" t="s">
        <v>440</v>
      </c>
      <c r="E50" s="40"/>
      <c r="F50" s="40"/>
      <c r="G50" s="41" t="s">
        <v>782</v>
      </c>
      <c r="H50" s="42">
        <v>1.2500000000000001E-2</v>
      </c>
      <c r="I50" s="40"/>
      <c r="J50" s="68" t="s">
        <v>692</v>
      </c>
      <c r="K50" s="69">
        <v>119.6</v>
      </c>
      <c r="L50" s="67"/>
      <c r="M50" s="40"/>
      <c r="N50" s="40"/>
      <c r="O50" s="40"/>
      <c r="P50" s="40"/>
      <c r="Q50" s="40"/>
      <c r="R50" s="40"/>
      <c r="S50" s="40"/>
      <c r="T50" s="10"/>
      <c r="U50" s="10"/>
      <c r="V50" s="10"/>
      <c r="W50" s="10"/>
      <c r="X50" s="10"/>
      <c r="Y50" s="10"/>
      <c r="Z50" s="10"/>
      <c r="AA50" s="10"/>
      <c r="AB50" s="10"/>
      <c r="AC50" s="10"/>
      <c r="AD50" s="10"/>
      <c r="AE50" s="10"/>
      <c r="AF50" s="10"/>
      <c r="AG50" s="10"/>
      <c r="AH50" s="10"/>
      <c r="AI50" s="10"/>
      <c r="AJ50" s="10"/>
      <c r="AK50" s="10"/>
    </row>
    <row r="51" spans="1:37" ht="16.5">
      <c r="A51" s="505" t="s">
        <v>856</v>
      </c>
      <c r="B51" s="506"/>
      <c r="C51" s="506"/>
      <c r="D51" s="507"/>
      <c r="E51" s="40"/>
      <c r="F51" s="40"/>
      <c r="G51" s="41" t="s">
        <v>783</v>
      </c>
      <c r="H51" s="42">
        <v>0.01</v>
      </c>
      <c r="I51" s="40"/>
      <c r="J51" s="68" t="s">
        <v>693</v>
      </c>
      <c r="K51" s="69">
        <v>68.34</v>
      </c>
      <c r="L51" s="64"/>
      <c r="M51" s="40"/>
      <c r="N51" s="40"/>
      <c r="O51" s="40"/>
      <c r="P51" s="40"/>
      <c r="Q51" s="40"/>
      <c r="R51" s="40"/>
      <c r="S51" s="40"/>
      <c r="T51" s="10"/>
      <c r="U51" s="10"/>
      <c r="V51" s="10"/>
      <c r="W51" s="10"/>
      <c r="X51" s="10"/>
      <c r="Y51" s="10"/>
      <c r="Z51" s="10"/>
      <c r="AA51" s="10"/>
      <c r="AB51" s="10"/>
      <c r="AC51" s="10"/>
      <c r="AD51" s="10"/>
      <c r="AE51" s="10"/>
      <c r="AF51" s="10"/>
      <c r="AG51" s="10"/>
      <c r="AH51" s="10"/>
      <c r="AI51" s="10"/>
      <c r="AJ51" s="10"/>
      <c r="AK51" s="10"/>
    </row>
    <row r="52" spans="1:37" ht="16.5">
      <c r="A52" s="46" t="s">
        <v>934</v>
      </c>
      <c r="B52" s="72"/>
      <c r="C52" s="74">
        <v>170</v>
      </c>
      <c r="D52" s="61" t="s">
        <v>936</v>
      </c>
      <c r="E52" s="73"/>
      <c r="F52" s="73"/>
      <c r="G52" s="41" t="s">
        <v>784</v>
      </c>
      <c r="H52" s="42">
        <v>0.05</v>
      </c>
      <c r="I52" s="40"/>
      <c r="J52" s="68" t="s">
        <v>695</v>
      </c>
      <c r="K52" s="69">
        <v>42.72</v>
      </c>
      <c r="L52" s="67"/>
      <c r="M52" s="10"/>
      <c r="N52" s="40"/>
      <c r="O52" s="40"/>
      <c r="P52" s="40"/>
      <c r="Q52" s="40"/>
      <c r="R52" s="40"/>
      <c r="S52" s="10"/>
      <c r="T52" s="10"/>
      <c r="U52" s="10"/>
      <c r="V52" s="10"/>
      <c r="W52" s="10"/>
      <c r="X52" s="10"/>
      <c r="Y52" s="10"/>
      <c r="Z52" s="10"/>
      <c r="AA52" s="10"/>
      <c r="AB52" s="10"/>
      <c r="AC52" s="10"/>
      <c r="AD52" s="10"/>
      <c r="AE52" s="10"/>
      <c r="AF52" s="10"/>
      <c r="AG52" s="10"/>
      <c r="AH52" s="10"/>
      <c r="AI52" s="10"/>
      <c r="AJ52" s="10"/>
      <c r="AK52" s="10"/>
    </row>
    <row r="53" spans="1:37" ht="16.5">
      <c r="A53" s="46" t="s">
        <v>935</v>
      </c>
      <c r="B53" s="72"/>
      <c r="C53" s="74">
        <v>245</v>
      </c>
      <c r="D53" s="61" t="s">
        <v>936</v>
      </c>
      <c r="E53" s="73"/>
      <c r="F53" s="73"/>
      <c r="G53" s="41" t="s">
        <v>785</v>
      </c>
      <c r="H53" s="42">
        <v>0.05</v>
      </c>
      <c r="I53" s="40"/>
      <c r="J53" s="68" t="s">
        <v>694</v>
      </c>
      <c r="K53" s="69">
        <v>34.17</v>
      </c>
      <c r="M53" s="10"/>
      <c r="N53" s="40"/>
      <c r="O53" s="40"/>
      <c r="P53" s="40"/>
      <c r="Q53" s="40"/>
      <c r="R53" s="40"/>
      <c r="S53" s="10"/>
      <c r="T53" s="10"/>
      <c r="U53" s="10"/>
      <c r="V53" s="10"/>
      <c r="W53" s="10"/>
      <c r="X53" s="10"/>
      <c r="Y53" s="10"/>
      <c r="Z53" s="10"/>
      <c r="AA53" s="10"/>
      <c r="AB53" s="10"/>
      <c r="AC53" s="10"/>
      <c r="AD53" s="10"/>
      <c r="AE53" s="10"/>
      <c r="AF53" s="10"/>
      <c r="AG53" s="10"/>
      <c r="AH53" s="10"/>
      <c r="AI53" s="10"/>
      <c r="AJ53" s="10"/>
      <c r="AK53" s="10"/>
    </row>
    <row r="54" spans="1:37">
      <c r="A54" s="505" t="s">
        <v>857</v>
      </c>
      <c r="B54" s="506"/>
      <c r="C54" s="506"/>
      <c r="D54" s="507"/>
      <c r="E54" s="40"/>
      <c r="F54" s="40"/>
      <c r="G54" s="41" t="s">
        <v>786</v>
      </c>
      <c r="H54" s="42">
        <v>0.05</v>
      </c>
      <c r="I54" s="40"/>
      <c r="J54" s="68" t="s">
        <v>696</v>
      </c>
      <c r="K54" s="69">
        <v>17.09</v>
      </c>
      <c r="M54" s="10"/>
      <c r="N54" s="40"/>
      <c r="O54" s="40"/>
      <c r="P54" s="40"/>
      <c r="Q54" s="40"/>
      <c r="R54" s="40"/>
      <c r="S54" s="10"/>
      <c r="T54" s="10"/>
      <c r="U54" s="10"/>
      <c r="V54" s="10"/>
      <c r="W54" s="10"/>
      <c r="X54" s="10"/>
      <c r="Y54" s="10"/>
      <c r="Z54" s="10"/>
      <c r="AA54" s="10"/>
      <c r="AB54" s="10"/>
      <c r="AC54" s="10"/>
      <c r="AD54" s="10"/>
      <c r="AE54" s="10"/>
      <c r="AF54" s="10"/>
      <c r="AG54" s="10"/>
      <c r="AH54" s="10"/>
      <c r="AI54" s="10"/>
      <c r="AJ54" s="10"/>
      <c r="AK54" s="10"/>
    </row>
    <row r="55" spans="1:37" ht="34.5" customHeight="1">
      <c r="A55" s="46" t="s">
        <v>484</v>
      </c>
      <c r="B55" s="72"/>
      <c r="C55" s="48">
        <v>480</v>
      </c>
      <c r="D55" s="61" t="s">
        <v>503</v>
      </c>
      <c r="E55" s="73"/>
      <c r="F55" s="73"/>
      <c r="G55" s="519" t="s">
        <v>867</v>
      </c>
      <c r="H55" s="519"/>
      <c r="I55" s="40"/>
      <c r="J55" s="75" t="s">
        <v>697</v>
      </c>
      <c r="K55" s="76"/>
      <c r="M55" s="10"/>
      <c r="N55" s="40"/>
      <c r="O55" s="40"/>
      <c r="P55" s="40"/>
      <c r="Q55" s="40"/>
      <c r="R55" s="40"/>
      <c r="S55" s="10"/>
      <c r="T55" s="10"/>
      <c r="U55" s="10"/>
      <c r="V55" s="10"/>
      <c r="W55" s="10"/>
      <c r="X55" s="10"/>
      <c r="Y55" s="10"/>
      <c r="Z55" s="10"/>
      <c r="AA55" s="10"/>
      <c r="AB55" s="10"/>
      <c r="AC55" s="10"/>
      <c r="AD55" s="10"/>
      <c r="AE55" s="10"/>
      <c r="AF55" s="10"/>
      <c r="AG55" s="10"/>
      <c r="AH55" s="10"/>
      <c r="AI55" s="10"/>
      <c r="AJ55" s="10"/>
      <c r="AK55" s="10"/>
    </row>
    <row r="56" spans="1:37" ht="16.5">
      <c r="A56" s="505" t="s">
        <v>858</v>
      </c>
      <c r="B56" s="506"/>
      <c r="C56" s="506"/>
      <c r="D56" s="507"/>
      <c r="E56" s="40"/>
      <c r="F56" s="40"/>
      <c r="G56" s="40"/>
      <c r="H56" s="40"/>
      <c r="I56" s="40"/>
      <c r="J56" s="68" t="s">
        <v>870</v>
      </c>
      <c r="K56" s="69">
        <v>13.67</v>
      </c>
      <c r="L56" s="40" t="s">
        <v>698</v>
      </c>
      <c r="M56" s="10"/>
      <c r="N56" s="40"/>
      <c r="O56" s="40"/>
      <c r="P56" s="40"/>
      <c r="Q56" s="40"/>
      <c r="R56" s="40"/>
      <c r="S56" s="10"/>
      <c r="T56" s="10"/>
      <c r="U56" s="10"/>
      <c r="V56" s="10"/>
      <c r="W56" s="10"/>
      <c r="X56" s="10"/>
      <c r="Y56" s="10"/>
      <c r="Z56" s="10"/>
      <c r="AA56" s="10"/>
      <c r="AB56" s="10"/>
      <c r="AC56" s="10"/>
      <c r="AD56" s="10"/>
      <c r="AE56" s="10"/>
      <c r="AF56" s="10"/>
      <c r="AG56" s="10"/>
      <c r="AH56" s="10"/>
      <c r="AI56" s="10"/>
      <c r="AJ56" s="10"/>
      <c r="AK56" s="10"/>
    </row>
    <row r="57" spans="1:37" ht="16.5">
      <c r="A57" s="46" t="s">
        <v>485</v>
      </c>
      <c r="B57" s="72"/>
      <c r="C57" s="48">
        <v>25000</v>
      </c>
      <c r="D57" s="59" t="s">
        <v>436</v>
      </c>
      <c r="E57" s="40"/>
      <c r="F57" s="40"/>
      <c r="G57" s="40"/>
      <c r="H57" s="40"/>
      <c r="I57" s="40"/>
      <c r="J57" s="68" t="s">
        <v>871</v>
      </c>
      <c r="K57" s="69">
        <v>11.11</v>
      </c>
      <c r="L57" s="40" t="s">
        <v>698</v>
      </c>
      <c r="M57" s="10"/>
      <c r="N57" s="40"/>
      <c r="O57" s="40"/>
      <c r="P57" s="40"/>
      <c r="Q57" s="40"/>
      <c r="R57" s="40"/>
      <c r="S57" s="10"/>
      <c r="T57" s="10"/>
      <c r="U57" s="10"/>
      <c r="V57" s="10"/>
      <c r="W57" s="10"/>
      <c r="X57" s="10"/>
      <c r="Y57" s="10"/>
      <c r="Z57" s="10"/>
      <c r="AA57" s="10"/>
      <c r="AB57" s="10"/>
      <c r="AC57" s="10"/>
      <c r="AD57" s="10"/>
      <c r="AE57" s="10"/>
      <c r="AF57" s="10"/>
      <c r="AG57" s="10"/>
      <c r="AH57" s="10"/>
      <c r="AI57" s="10"/>
      <c r="AJ57" s="10"/>
      <c r="AK57" s="10"/>
    </row>
    <row r="58" spans="1:37" ht="16.5">
      <c r="A58" s="46" t="s">
        <v>486</v>
      </c>
      <c r="B58" s="72"/>
      <c r="C58" s="48">
        <v>22300</v>
      </c>
      <c r="D58" s="59" t="s">
        <v>436</v>
      </c>
      <c r="E58" s="40"/>
      <c r="F58" s="40"/>
      <c r="H58" s="40"/>
      <c r="I58" s="40"/>
      <c r="J58" s="68" t="s">
        <v>872</v>
      </c>
      <c r="K58" s="69">
        <v>6.83</v>
      </c>
      <c r="L58" s="40" t="s">
        <v>698</v>
      </c>
      <c r="M58" s="10"/>
      <c r="N58" s="40"/>
      <c r="O58" s="40"/>
      <c r="P58" s="40"/>
      <c r="Q58" s="40"/>
      <c r="R58" s="40"/>
      <c r="S58" s="10"/>
      <c r="T58" s="10"/>
      <c r="U58" s="10"/>
      <c r="V58" s="10"/>
      <c r="W58" s="10"/>
      <c r="X58" s="10"/>
      <c r="Y58" s="10"/>
      <c r="Z58" s="10"/>
      <c r="AA58" s="10"/>
      <c r="AB58" s="10"/>
      <c r="AC58" s="10"/>
      <c r="AD58" s="10"/>
      <c r="AE58" s="10"/>
      <c r="AF58" s="10"/>
      <c r="AG58" s="10"/>
      <c r="AH58" s="10"/>
      <c r="AI58" s="10"/>
      <c r="AJ58" s="10"/>
      <c r="AK58" s="10"/>
    </row>
    <row r="59" spans="1:37">
      <c r="A59" s="505" t="s">
        <v>859</v>
      </c>
      <c r="B59" s="506"/>
      <c r="C59" s="506"/>
      <c r="D59" s="507"/>
      <c r="E59" s="40"/>
      <c r="F59" s="40"/>
      <c r="G59" s="40"/>
      <c r="H59" s="40"/>
      <c r="I59" s="40"/>
      <c r="J59" s="68" t="s">
        <v>873</v>
      </c>
      <c r="K59" s="69">
        <v>18.79</v>
      </c>
      <c r="L59" s="40" t="s">
        <v>698</v>
      </c>
      <c r="M59" s="10"/>
      <c r="N59" s="40"/>
      <c r="O59" s="40"/>
      <c r="P59" s="40"/>
      <c r="Q59" s="40"/>
      <c r="R59" s="40"/>
      <c r="S59" s="10"/>
      <c r="T59" s="10"/>
      <c r="U59" s="10"/>
      <c r="V59" s="10"/>
      <c r="W59" s="10"/>
      <c r="X59" s="10"/>
      <c r="Y59" s="10"/>
      <c r="Z59" s="10"/>
      <c r="AA59" s="10"/>
      <c r="AB59" s="10"/>
      <c r="AC59" s="10"/>
      <c r="AD59" s="10"/>
      <c r="AE59" s="10"/>
      <c r="AF59" s="10"/>
      <c r="AG59" s="10"/>
      <c r="AH59" s="10"/>
      <c r="AI59" s="10"/>
      <c r="AJ59" s="10"/>
      <c r="AK59" s="10"/>
    </row>
    <row r="60" spans="1:37" ht="16.5">
      <c r="A60" s="46" t="s">
        <v>789</v>
      </c>
      <c r="B60" s="72"/>
      <c r="C60" s="48">
        <v>25</v>
      </c>
      <c r="D60" s="61" t="s">
        <v>440</v>
      </c>
      <c r="E60" s="40"/>
      <c r="F60" s="40"/>
      <c r="G60" s="40"/>
      <c r="H60" s="40"/>
      <c r="I60" s="40"/>
      <c r="J60" s="68" t="s">
        <v>874</v>
      </c>
      <c r="K60" s="69">
        <v>11.96</v>
      </c>
      <c r="L60" s="40" t="s">
        <v>698</v>
      </c>
      <c r="M60" s="10"/>
      <c r="N60" s="40"/>
      <c r="O60" s="40"/>
      <c r="P60" s="40"/>
      <c r="Q60" s="40"/>
      <c r="R60" s="40"/>
      <c r="S60" s="10"/>
      <c r="T60" s="10"/>
      <c r="U60" s="10"/>
      <c r="V60" s="10"/>
      <c r="W60" s="10"/>
      <c r="X60" s="10"/>
      <c r="Y60" s="10"/>
      <c r="Z60" s="10"/>
      <c r="AA60" s="10"/>
      <c r="AB60" s="10"/>
      <c r="AC60" s="10"/>
      <c r="AD60" s="10"/>
      <c r="AE60" s="10"/>
      <c r="AF60" s="10"/>
      <c r="AG60" s="10"/>
      <c r="AH60" s="10"/>
      <c r="AI60" s="10"/>
      <c r="AJ60" s="10"/>
      <c r="AK60" s="10"/>
    </row>
    <row r="61" spans="1:37" ht="46.5" customHeight="1">
      <c r="A61" s="503" t="s">
        <v>791</v>
      </c>
      <c r="B61" s="504"/>
      <c r="C61" s="504"/>
      <c r="D61" s="504"/>
      <c r="E61" s="40"/>
      <c r="F61" s="40"/>
      <c r="G61" s="40"/>
      <c r="H61" s="40"/>
      <c r="I61" s="40"/>
      <c r="J61" s="68" t="s">
        <v>875</v>
      </c>
      <c r="K61" s="69">
        <v>8.5399999999999991</v>
      </c>
      <c r="L61" s="40" t="s">
        <v>698</v>
      </c>
      <c r="M61" s="10"/>
      <c r="N61" s="40"/>
      <c r="O61" s="40"/>
      <c r="P61" s="40"/>
      <c r="Q61" s="40"/>
      <c r="R61" s="40"/>
      <c r="S61" s="10"/>
      <c r="T61" s="10"/>
      <c r="U61" s="10"/>
      <c r="V61" s="10"/>
      <c r="W61" s="10"/>
      <c r="X61" s="10"/>
      <c r="Y61" s="10"/>
      <c r="Z61" s="10"/>
      <c r="AA61" s="10"/>
      <c r="AB61" s="10"/>
      <c r="AC61" s="10"/>
      <c r="AD61" s="10"/>
      <c r="AE61" s="10"/>
      <c r="AF61" s="10"/>
      <c r="AG61" s="10"/>
      <c r="AH61" s="10"/>
      <c r="AI61" s="10"/>
      <c r="AJ61" s="10"/>
      <c r="AK61" s="10"/>
    </row>
    <row r="62" spans="1:37" ht="36.75" customHeight="1">
      <c r="A62" s="500" t="s">
        <v>855</v>
      </c>
      <c r="B62" s="501"/>
      <c r="C62" s="502"/>
      <c r="D62" s="502"/>
      <c r="E62" s="40"/>
      <c r="F62" s="40"/>
      <c r="G62" s="40"/>
      <c r="H62" s="40"/>
      <c r="I62" s="40"/>
      <c r="J62" s="68" t="s">
        <v>876</v>
      </c>
      <c r="K62" s="69">
        <v>22.21</v>
      </c>
      <c r="L62" s="40" t="s">
        <v>698</v>
      </c>
      <c r="M62" s="10"/>
      <c r="N62" s="40"/>
      <c r="O62" s="40"/>
      <c r="P62" s="40"/>
      <c r="Q62" s="40"/>
      <c r="R62" s="40"/>
      <c r="S62" s="10"/>
      <c r="T62" s="10"/>
      <c r="U62" s="10"/>
      <c r="V62" s="10"/>
      <c r="W62" s="10"/>
      <c r="X62" s="10"/>
      <c r="Y62" s="10"/>
      <c r="Z62" s="10"/>
      <c r="AA62" s="10"/>
      <c r="AB62" s="10"/>
      <c r="AC62" s="10"/>
      <c r="AD62" s="10"/>
      <c r="AE62" s="10"/>
      <c r="AF62" s="10"/>
      <c r="AG62" s="10"/>
      <c r="AH62" s="10"/>
      <c r="AI62" s="10"/>
      <c r="AJ62" s="10"/>
      <c r="AK62" s="10"/>
    </row>
    <row r="63" spans="1:37" ht="30" customHeight="1">
      <c r="A63" s="484" t="s">
        <v>515</v>
      </c>
      <c r="B63" s="485"/>
      <c r="C63" s="485"/>
      <c r="D63" s="486"/>
      <c r="E63" s="40"/>
      <c r="F63" s="40"/>
      <c r="G63" s="40"/>
      <c r="H63" s="40"/>
      <c r="I63" s="40"/>
      <c r="J63" s="68" t="s">
        <v>877</v>
      </c>
      <c r="K63" s="69">
        <v>17.09</v>
      </c>
      <c r="L63" s="40" t="s">
        <v>698</v>
      </c>
      <c r="M63" s="10"/>
      <c r="N63" s="40"/>
      <c r="O63" s="40"/>
      <c r="P63" s="40"/>
      <c r="Q63" s="40"/>
      <c r="R63" s="40"/>
      <c r="S63" s="10"/>
      <c r="T63" s="10"/>
      <c r="U63" s="10"/>
      <c r="V63" s="10"/>
      <c r="W63" s="10"/>
      <c r="X63" s="10"/>
      <c r="Y63" s="10"/>
      <c r="Z63" s="10"/>
      <c r="AA63" s="10"/>
      <c r="AB63" s="10"/>
      <c r="AC63" s="10"/>
      <c r="AD63" s="10"/>
      <c r="AE63" s="10"/>
      <c r="AF63" s="10"/>
      <c r="AG63" s="10"/>
      <c r="AH63" s="10"/>
      <c r="AI63" s="10"/>
      <c r="AJ63" s="10"/>
      <c r="AK63" s="10"/>
    </row>
    <row r="64" spans="1:37" ht="16.5">
      <c r="A64" s="46" t="s">
        <v>504</v>
      </c>
      <c r="B64" s="81"/>
      <c r="C64" s="48">
        <v>245</v>
      </c>
      <c r="D64" s="61" t="s">
        <v>454</v>
      </c>
      <c r="E64" s="40"/>
      <c r="F64" s="40"/>
      <c r="G64" s="40"/>
      <c r="H64" s="40"/>
      <c r="I64" s="40"/>
      <c r="J64" s="68" t="s">
        <v>878</v>
      </c>
      <c r="K64" s="69">
        <v>13.67</v>
      </c>
      <c r="L64" s="40" t="s">
        <v>698</v>
      </c>
      <c r="M64" s="10"/>
      <c r="N64" s="40"/>
      <c r="O64" s="40"/>
      <c r="P64" s="40"/>
      <c r="Q64" s="40"/>
      <c r="R64" s="40"/>
      <c r="S64" s="10"/>
      <c r="T64" s="10"/>
      <c r="U64" s="10"/>
      <c r="V64" s="10"/>
      <c r="W64" s="10"/>
      <c r="X64" s="10"/>
      <c r="Y64" s="10"/>
      <c r="Z64" s="10"/>
      <c r="AA64" s="10"/>
      <c r="AB64" s="10"/>
      <c r="AC64" s="10"/>
      <c r="AD64" s="10"/>
      <c r="AE64" s="10"/>
      <c r="AF64" s="10"/>
      <c r="AG64" s="10"/>
      <c r="AH64" s="10"/>
      <c r="AI64" s="10"/>
      <c r="AJ64" s="10"/>
      <c r="AK64" s="10"/>
    </row>
    <row r="65" spans="1:37" ht="28.5">
      <c r="A65" s="82" t="s">
        <v>505</v>
      </c>
      <c r="B65" s="81"/>
      <c r="C65" s="48">
        <v>145</v>
      </c>
      <c r="D65" s="61" t="s">
        <v>454</v>
      </c>
      <c r="E65" s="40"/>
      <c r="F65" s="40"/>
      <c r="G65" s="40"/>
      <c r="H65" s="40"/>
      <c r="I65" s="40"/>
      <c r="J65" s="75" t="s">
        <v>700</v>
      </c>
      <c r="K65" s="76"/>
      <c r="L65" s="40"/>
      <c r="M65" s="83" t="s">
        <v>435</v>
      </c>
      <c r="N65" s="84" t="s">
        <v>435</v>
      </c>
      <c r="O65" s="40"/>
      <c r="P65" s="40"/>
      <c r="Q65" s="40"/>
      <c r="R65" s="40"/>
      <c r="S65" s="10"/>
      <c r="T65" s="10"/>
      <c r="U65" s="10"/>
      <c r="V65" s="10"/>
      <c r="W65" s="10"/>
      <c r="X65" s="10"/>
      <c r="Y65" s="10"/>
      <c r="Z65" s="10"/>
      <c r="AA65" s="10"/>
      <c r="AB65" s="10"/>
      <c r="AC65" s="10"/>
      <c r="AD65" s="10"/>
      <c r="AE65" s="10"/>
      <c r="AF65" s="10"/>
      <c r="AG65" s="10"/>
      <c r="AH65" s="10"/>
      <c r="AI65" s="10"/>
      <c r="AJ65" s="10"/>
      <c r="AK65" s="10"/>
    </row>
    <row r="66" spans="1:37" ht="63">
      <c r="A66" s="82" t="s">
        <v>506</v>
      </c>
      <c r="B66" s="81"/>
      <c r="C66" s="48">
        <v>495</v>
      </c>
      <c r="D66" s="61" t="s">
        <v>454</v>
      </c>
      <c r="E66" s="40"/>
      <c r="F66" s="40"/>
      <c r="G66" s="40"/>
      <c r="H66" s="40"/>
      <c r="I66" s="40"/>
      <c r="J66" s="85" t="s">
        <v>701</v>
      </c>
      <c r="K66" s="69">
        <v>11.96</v>
      </c>
      <c r="L66" s="40" t="s">
        <v>698</v>
      </c>
      <c r="M66" s="86" t="s">
        <v>886</v>
      </c>
      <c r="N66" s="87" t="s">
        <v>902</v>
      </c>
      <c r="O66" s="40"/>
      <c r="P66" s="40"/>
      <c r="Q66" s="40"/>
      <c r="R66" s="40"/>
      <c r="S66" s="10"/>
      <c r="T66" s="10"/>
      <c r="U66" s="10"/>
      <c r="V66" s="10"/>
      <c r="W66" s="10"/>
      <c r="X66" s="10"/>
      <c r="Y66" s="10"/>
      <c r="Z66" s="10"/>
      <c r="AA66" s="10"/>
      <c r="AB66" s="10"/>
      <c r="AC66" s="10"/>
      <c r="AD66" s="10"/>
      <c r="AE66" s="10"/>
      <c r="AF66" s="10"/>
      <c r="AG66" s="10"/>
      <c r="AH66" s="10"/>
      <c r="AI66" s="10"/>
      <c r="AJ66" s="10"/>
      <c r="AK66" s="10"/>
    </row>
    <row r="67" spans="1:37" ht="30" customHeight="1">
      <c r="A67" s="78" t="s">
        <v>514</v>
      </c>
      <c r="B67" s="79"/>
      <c r="C67" s="79"/>
      <c r="D67" s="80"/>
      <c r="E67" s="40"/>
      <c r="F67" s="40"/>
      <c r="G67" s="40"/>
      <c r="H67" s="40"/>
      <c r="I67" s="88"/>
      <c r="J67" s="85" t="s">
        <v>702</v>
      </c>
      <c r="K67" s="69">
        <v>10.25</v>
      </c>
      <c r="L67" s="40" t="s">
        <v>698</v>
      </c>
      <c r="M67" s="83" t="s">
        <v>887</v>
      </c>
      <c r="N67" s="87" t="s">
        <v>889</v>
      </c>
      <c r="O67" s="40"/>
      <c r="P67" s="40"/>
      <c r="Q67" s="40"/>
      <c r="R67" s="40"/>
      <c r="S67" s="10"/>
      <c r="T67" s="10"/>
      <c r="U67" s="10"/>
      <c r="V67" s="10"/>
      <c r="W67" s="10"/>
      <c r="X67" s="10"/>
      <c r="Y67" s="10"/>
      <c r="Z67" s="10"/>
      <c r="AA67" s="10"/>
      <c r="AB67" s="10"/>
      <c r="AC67" s="10"/>
      <c r="AD67" s="10"/>
      <c r="AE67" s="10"/>
      <c r="AF67" s="10"/>
      <c r="AG67" s="10"/>
      <c r="AH67" s="10"/>
      <c r="AI67" s="10"/>
      <c r="AJ67" s="10"/>
      <c r="AK67" s="10"/>
    </row>
    <row r="68" spans="1:37" ht="28.5" customHeight="1">
      <c r="A68" s="89" t="s">
        <v>507</v>
      </c>
      <c r="B68" s="81"/>
      <c r="C68" s="48">
        <v>145</v>
      </c>
      <c r="D68" s="61" t="s">
        <v>454</v>
      </c>
      <c r="E68" s="40"/>
      <c r="F68" s="40"/>
      <c r="G68" s="40"/>
      <c r="H68" s="40"/>
      <c r="I68" s="40"/>
      <c r="J68" s="85" t="s">
        <v>703</v>
      </c>
      <c r="K68" s="69">
        <v>5.13</v>
      </c>
      <c r="L68" s="40" t="s">
        <v>698</v>
      </c>
      <c r="M68" s="90" t="s">
        <v>435</v>
      </c>
      <c r="N68" s="90" t="s">
        <v>435</v>
      </c>
      <c r="O68" s="40"/>
      <c r="P68" s="40"/>
      <c r="Q68" s="40"/>
      <c r="R68" s="40"/>
      <c r="S68" s="10"/>
      <c r="T68" s="10"/>
      <c r="U68" s="10"/>
      <c r="V68" s="10"/>
      <c r="W68" s="10"/>
      <c r="X68" s="10"/>
      <c r="Y68" s="10"/>
      <c r="Z68" s="10"/>
      <c r="AA68" s="10"/>
      <c r="AB68" s="10"/>
      <c r="AC68" s="10"/>
      <c r="AD68" s="10"/>
      <c r="AE68" s="10"/>
      <c r="AF68" s="10"/>
      <c r="AG68" s="10"/>
      <c r="AH68" s="10"/>
      <c r="AI68" s="10"/>
      <c r="AJ68" s="10"/>
      <c r="AK68" s="10"/>
    </row>
    <row r="69" spans="1:37" ht="110.25">
      <c r="A69" s="89" t="s">
        <v>508</v>
      </c>
      <c r="B69" s="81"/>
      <c r="C69" s="48">
        <v>495</v>
      </c>
      <c r="D69" s="61" t="s">
        <v>454</v>
      </c>
      <c r="E69" s="40"/>
      <c r="F69" s="40"/>
      <c r="G69" s="40"/>
      <c r="H69" s="40"/>
      <c r="I69" s="40"/>
      <c r="J69" s="85" t="s">
        <v>705</v>
      </c>
      <c r="K69" s="69">
        <v>8.5399999999999991</v>
      </c>
      <c r="L69" s="40" t="s">
        <v>698</v>
      </c>
      <c r="M69" s="86" t="s">
        <v>886</v>
      </c>
      <c r="N69" s="87" t="s">
        <v>903</v>
      </c>
      <c r="O69" s="40"/>
      <c r="P69" s="40"/>
      <c r="Q69" s="40"/>
      <c r="R69" s="40"/>
      <c r="S69" s="10"/>
      <c r="T69" s="10"/>
      <c r="U69" s="10"/>
      <c r="V69" s="10"/>
      <c r="W69" s="10"/>
      <c r="X69" s="10"/>
      <c r="Y69" s="10"/>
      <c r="Z69" s="10"/>
      <c r="AA69" s="10"/>
      <c r="AB69" s="10"/>
      <c r="AC69" s="10"/>
      <c r="AD69" s="10"/>
      <c r="AE69" s="10"/>
      <c r="AF69" s="10"/>
      <c r="AG69" s="10"/>
      <c r="AH69" s="10"/>
      <c r="AI69" s="10"/>
      <c r="AJ69" s="10"/>
      <c r="AK69" s="10"/>
    </row>
    <row r="70" spans="1:37" ht="110.25">
      <c r="A70" s="91" t="s">
        <v>513</v>
      </c>
      <c r="B70" s="92"/>
      <c r="C70" s="92"/>
      <c r="D70" s="92"/>
      <c r="E70" s="40"/>
      <c r="F70" s="40"/>
      <c r="G70" s="40"/>
      <c r="H70" s="40"/>
      <c r="I70" s="40"/>
      <c r="J70" s="85" t="s">
        <v>706</v>
      </c>
      <c r="K70" s="69">
        <v>6.83</v>
      </c>
      <c r="L70" s="40" t="s">
        <v>698</v>
      </c>
      <c r="M70" s="10" t="s">
        <v>887</v>
      </c>
      <c r="N70" s="87" t="s">
        <v>903</v>
      </c>
      <c r="O70" s="40"/>
      <c r="P70" s="40"/>
      <c r="Q70" s="40"/>
      <c r="R70" s="40"/>
      <c r="S70" s="10"/>
      <c r="T70" s="10"/>
      <c r="U70" s="10"/>
      <c r="V70" s="10"/>
      <c r="W70" s="10"/>
      <c r="X70" s="10"/>
      <c r="Y70" s="10"/>
      <c r="Z70" s="10"/>
      <c r="AA70" s="10"/>
      <c r="AB70" s="10"/>
      <c r="AC70" s="10"/>
      <c r="AD70" s="10"/>
      <c r="AE70" s="10"/>
      <c r="AF70" s="10"/>
      <c r="AG70" s="10"/>
      <c r="AH70" s="10"/>
      <c r="AI70" s="10"/>
      <c r="AJ70" s="10"/>
      <c r="AK70" s="10"/>
    </row>
    <row r="71" spans="1:37" ht="28.5">
      <c r="A71" s="93" t="s">
        <v>509</v>
      </c>
      <c r="B71" s="81"/>
      <c r="C71" s="48">
        <v>20</v>
      </c>
      <c r="D71" s="61" t="s">
        <v>454</v>
      </c>
      <c r="E71" s="40"/>
      <c r="F71" s="40"/>
      <c r="G71" s="40"/>
      <c r="H71" s="40"/>
      <c r="I71" s="40"/>
      <c r="J71" s="85" t="s">
        <v>707</v>
      </c>
      <c r="K71" s="69">
        <v>5.13</v>
      </c>
      <c r="L71" s="40" t="s">
        <v>698</v>
      </c>
      <c r="M71" s="10"/>
      <c r="N71" s="40"/>
      <c r="O71" s="40"/>
      <c r="P71" s="40"/>
      <c r="Q71" s="40"/>
      <c r="R71" s="40"/>
      <c r="S71" s="10"/>
      <c r="T71" s="10"/>
      <c r="U71" s="10"/>
      <c r="V71" s="10"/>
      <c r="W71" s="10"/>
      <c r="X71" s="10"/>
      <c r="Y71" s="10"/>
      <c r="Z71" s="10"/>
      <c r="AA71" s="10"/>
      <c r="AB71" s="10"/>
      <c r="AC71" s="10"/>
      <c r="AD71" s="10"/>
      <c r="AE71" s="10"/>
      <c r="AF71" s="10"/>
      <c r="AG71" s="10"/>
      <c r="AH71" s="10"/>
      <c r="AI71" s="10"/>
      <c r="AJ71" s="10"/>
      <c r="AK71" s="10"/>
    </row>
    <row r="72" spans="1:37" ht="48.75" customHeight="1">
      <c r="A72" s="91" t="s">
        <v>512</v>
      </c>
      <c r="B72" s="92"/>
      <c r="C72" s="92"/>
      <c r="D72" s="92"/>
      <c r="E72" s="73"/>
      <c r="F72" s="73"/>
      <c r="G72" s="40"/>
      <c r="H72" s="40"/>
      <c r="I72" s="40"/>
      <c r="J72" s="498" t="s">
        <v>704</v>
      </c>
      <c r="K72" s="499"/>
      <c r="L72" s="94"/>
      <c r="M72" s="10"/>
      <c r="N72" s="40"/>
      <c r="O72" s="40"/>
      <c r="P72" s="40"/>
      <c r="Q72" s="40"/>
      <c r="R72" s="40"/>
      <c r="S72" s="10"/>
      <c r="T72" s="10"/>
      <c r="U72" s="10"/>
      <c r="V72" s="10"/>
      <c r="W72" s="10"/>
      <c r="X72" s="10"/>
      <c r="Y72" s="10"/>
      <c r="Z72" s="10"/>
      <c r="AA72" s="10"/>
      <c r="AB72" s="10"/>
      <c r="AC72" s="10"/>
      <c r="AD72" s="10"/>
      <c r="AE72" s="10"/>
      <c r="AF72" s="10"/>
      <c r="AG72" s="10"/>
      <c r="AH72" s="10"/>
      <c r="AI72" s="10"/>
      <c r="AJ72" s="10"/>
      <c r="AK72" s="10"/>
    </row>
    <row r="73" spans="1:37" ht="46.5" customHeight="1">
      <c r="A73" s="93" t="s">
        <v>511</v>
      </c>
      <c r="B73" s="81"/>
      <c r="C73" s="48">
        <v>295</v>
      </c>
      <c r="D73" s="61" t="s">
        <v>454</v>
      </c>
      <c r="E73" s="40"/>
      <c r="F73" s="40"/>
      <c r="G73" s="40"/>
      <c r="H73" s="40"/>
      <c r="I73" s="40"/>
      <c r="J73" s="508" t="s">
        <v>879</v>
      </c>
      <c r="K73" s="509"/>
      <c r="L73" s="67"/>
      <c r="M73" s="40"/>
      <c r="N73" s="40"/>
      <c r="O73" s="40"/>
      <c r="P73" s="40"/>
      <c r="Q73" s="40"/>
      <c r="R73" s="40"/>
      <c r="S73" s="10"/>
      <c r="T73" s="10"/>
      <c r="U73" s="10"/>
      <c r="V73" s="10"/>
      <c r="W73" s="10"/>
      <c r="X73" s="10"/>
      <c r="Y73" s="10"/>
      <c r="Z73" s="10"/>
      <c r="AA73" s="10"/>
      <c r="AB73" s="10"/>
      <c r="AC73" s="10"/>
      <c r="AD73" s="10"/>
      <c r="AE73" s="10"/>
      <c r="AF73" s="10"/>
      <c r="AG73" s="10"/>
      <c r="AH73" s="10"/>
      <c r="AI73" s="10"/>
      <c r="AJ73" s="10"/>
      <c r="AK73" s="10"/>
    </row>
    <row r="74" spans="1:37" ht="63.75" customHeight="1">
      <c r="A74" s="93" t="s">
        <v>510</v>
      </c>
      <c r="B74" s="81"/>
      <c r="C74" s="48">
        <v>160</v>
      </c>
      <c r="D74" s="61" t="s">
        <v>454</v>
      </c>
      <c r="E74" s="40"/>
      <c r="F74" s="40"/>
      <c r="G74" s="40"/>
      <c r="H74" s="40"/>
      <c r="I74" s="40"/>
      <c r="J74" s="498" t="s">
        <v>795</v>
      </c>
      <c r="K74" s="499"/>
      <c r="L74" s="67"/>
      <c r="M74" s="40"/>
      <c r="N74" s="40"/>
      <c r="O74" s="40"/>
      <c r="P74" s="40"/>
      <c r="Q74" s="40"/>
      <c r="R74" s="40"/>
      <c r="S74" s="10"/>
      <c r="T74" s="10"/>
      <c r="U74" s="10"/>
      <c r="V74" s="10"/>
      <c r="W74" s="10"/>
      <c r="X74" s="10"/>
      <c r="Y74" s="10"/>
      <c r="Z74" s="10"/>
      <c r="AA74" s="10"/>
      <c r="AB74" s="10"/>
      <c r="AC74" s="10"/>
      <c r="AD74" s="10"/>
      <c r="AE74" s="10"/>
      <c r="AF74" s="10"/>
      <c r="AG74" s="10"/>
      <c r="AH74" s="10"/>
      <c r="AI74" s="10"/>
      <c r="AJ74" s="10"/>
      <c r="AK74" s="10"/>
    </row>
    <row r="75" spans="1:37" ht="27.75" customHeight="1">
      <c r="A75" s="520" t="s">
        <v>790</v>
      </c>
      <c r="B75" s="521"/>
      <c r="C75" s="521"/>
      <c r="D75" s="522"/>
      <c r="E75" s="40"/>
      <c r="F75" s="40"/>
      <c r="G75" s="40"/>
      <c r="H75" s="40"/>
      <c r="I75" s="40"/>
      <c r="J75" s="75" t="s">
        <v>708</v>
      </c>
      <c r="K75" s="76"/>
      <c r="L75" s="67"/>
      <c r="M75" s="40"/>
      <c r="N75" s="40"/>
      <c r="O75" s="40"/>
      <c r="P75" s="40"/>
      <c r="Q75" s="40"/>
      <c r="R75" s="40"/>
      <c r="S75" s="10"/>
      <c r="T75" s="10"/>
      <c r="U75" s="10"/>
      <c r="V75" s="10"/>
      <c r="W75" s="10"/>
      <c r="X75" s="10"/>
      <c r="Y75" s="10"/>
      <c r="Z75" s="10"/>
      <c r="AA75" s="10"/>
      <c r="AB75" s="10"/>
      <c r="AC75" s="10"/>
      <c r="AD75" s="10"/>
      <c r="AE75" s="10"/>
      <c r="AF75" s="10"/>
      <c r="AG75" s="10"/>
      <c r="AH75" s="10"/>
      <c r="AI75" s="10"/>
      <c r="AJ75" s="10"/>
      <c r="AK75" s="10"/>
    </row>
    <row r="76" spans="1:37" ht="32.25" customHeight="1">
      <c r="A76" s="516" t="s">
        <v>861</v>
      </c>
      <c r="B76" s="517"/>
      <c r="C76" s="517"/>
      <c r="D76" s="518"/>
      <c r="E76" s="40"/>
      <c r="F76" s="40"/>
      <c r="G76" s="40"/>
      <c r="H76" s="40"/>
      <c r="I76" s="40"/>
      <c r="J76" s="85" t="s">
        <v>750</v>
      </c>
      <c r="K76" s="69">
        <v>25.63</v>
      </c>
      <c r="L76" s="67"/>
      <c r="M76" s="40"/>
      <c r="N76" s="40"/>
      <c r="O76" s="40"/>
      <c r="P76" s="40"/>
      <c r="Q76" s="40"/>
      <c r="R76" s="40"/>
      <c r="S76" s="10"/>
      <c r="T76" s="10"/>
      <c r="U76" s="10"/>
      <c r="V76" s="10"/>
      <c r="W76" s="10"/>
      <c r="X76" s="10"/>
      <c r="Y76" s="10"/>
      <c r="Z76" s="10"/>
      <c r="AA76" s="10"/>
      <c r="AB76" s="10"/>
      <c r="AC76" s="10"/>
      <c r="AD76" s="10"/>
      <c r="AE76" s="10"/>
      <c r="AF76" s="10"/>
      <c r="AG76" s="10"/>
      <c r="AH76" s="10"/>
      <c r="AI76" s="10"/>
      <c r="AJ76" s="10"/>
      <c r="AK76" s="10"/>
    </row>
    <row r="77" spans="1:37" ht="30" customHeight="1">
      <c r="A77" s="484" t="s">
        <v>541</v>
      </c>
      <c r="B77" s="485"/>
      <c r="C77" s="485"/>
      <c r="D77" s="486"/>
      <c r="E77" s="40"/>
      <c r="F77" s="40"/>
      <c r="G77" s="40"/>
      <c r="H77" s="40"/>
      <c r="I77" s="40"/>
      <c r="J77" s="85" t="s">
        <v>709</v>
      </c>
      <c r="K77" s="69">
        <v>25.63</v>
      </c>
      <c r="L77" s="67"/>
      <c r="M77" s="40"/>
      <c r="N77" s="40"/>
      <c r="O77" s="40"/>
      <c r="P77" s="40"/>
      <c r="Q77" s="40"/>
      <c r="R77" s="40"/>
      <c r="S77" s="10"/>
      <c r="T77" s="10"/>
      <c r="U77" s="10"/>
      <c r="V77" s="10"/>
      <c r="W77" s="10"/>
      <c r="X77" s="10"/>
      <c r="Y77" s="10"/>
      <c r="Z77" s="10"/>
      <c r="AA77" s="10"/>
      <c r="AB77" s="10"/>
      <c r="AC77" s="10"/>
      <c r="AD77" s="10"/>
      <c r="AE77" s="10"/>
      <c r="AF77" s="10"/>
      <c r="AG77" s="10"/>
      <c r="AH77" s="10"/>
      <c r="AI77" s="10"/>
      <c r="AJ77" s="10"/>
      <c r="AK77" s="10"/>
    </row>
    <row r="78" spans="1:37" ht="30">
      <c r="A78" s="89" t="s">
        <v>520</v>
      </c>
      <c r="B78" s="81"/>
      <c r="C78" s="48">
        <v>187500</v>
      </c>
      <c r="D78" s="65" t="s">
        <v>435</v>
      </c>
      <c r="E78" s="10"/>
      <c r="F78" s="26"/>
      <c r="G78" s="26"/>
      <c r="H78" s="26"/>
      <c r="J78" s="85" t="s">
        <v>710</v>
      </c>
      <c r="K78" s="69">
        <v>25.63</v>
      </c>
      <c r="L78" s="67"/>
      <c r="M78" s="40"/>
      <c r="N78" s="40"/>
      <c r="O78" s="10"/>
      <c r="P78" s="10"/>
      <c r="Q78" s="10"/>
      <c r="R78" s="10"/>
      <c r="S78" s="10"/>
      <c r="T78" s="10"/>
      <c r="U78" s="10"/>
      <c r="V78" s="10"/>
      <c r="W78" s="10"/>
      <c r="X78" s="10"/>
      <c r="Y78" s="10"/>
      <c r="Z78" s="10"/>
      <c r="AA78" s="10"/>
      <c r="AB78" s="10"/>
      <c r="AC78" s="10"/>
      <c r="AD78" s="10"/>
      <c r="AE78" s="10"/>
      <c r="AF78" s="10"/>
      <c r="AG78" s="10"/>
      <c r="AH78" s="10"/>
      <c r="AI78" s="10"/>
      <c r="AJ78" s="10"/>
      <c r="AK78" s="10"/>
    </row>
    <row r="79" spans="1:37" ht="30">
      <c r="A79" s="89" t="s">
        <v>521</v>
      </c>
      <c r="B79" s="81"/>
      <c r="C79" s="48">
        <v>126000</v>
      </c>
      <c r="D79" s="65" t="s">
        <v>435</v>
      </c>
      <c r="E79" s="10"/>
      <c r="F79" s="26"/>
      <c r="G79" s="26"/>
      <c r="H79" s="26"/>
      <c r="J79" s="75" t="s">
        <v>711</v>
      </c>
      <c r="K79" s="76"/>
      <c r="L79" s="67"/>
      <c r="M79" s="40"/>
      <c r="N79" s="40"/>
      <c r="O79" s="10"/>
      <c r="P79" s="10"/>
      <c r="Q79" s="10"/>
      <c r="R79" s="10"/>
      <c r="S79" s="10"/>
      <c r="T79" s="10"/>
      <c r="U79" s="10"/>
      <c r="V79" s="10"/>
      <c r="W79" s="10"/>
      <c r="X79" s="10"/>
      <c r="Y79" s="10"/>
      <c r="Z79" s="10"/>
      <c r="AA79" s="10"/>
      <c r="AB79" s="10"/>
      <c r="AC79" s="10"/>
      <c r="AD79" s="10"/>
      <c r="AE79" s="10"/>
      <c r="AF79" s="10"/>
      <c r="AG79" s="10"/>
      <c r="AH79" s="10"/>
      <c r="AI79" s="10"/>
      <c r="AJ79" s="10"/>
      <c r="AK79" s="10"/>
    </row>
    <row r="80" spans="1:37">
      <c r="A80" s="89" t="s">
        <v>522</v>
      </c>
      <c r="B80" s="81"/>
      <c r="C80" s="48">
        <v>13500</v>
      </c>
      <c r="D80" s="65" t="s">
        <v>435</v>
      </c>
      <c r="E80" s="10"/>
      <c r="F80" s="26"/>
      <c r="G80" s="26"/>
      <c r="H80" s="26"/>
      <c r="J80" s="85" t="s">
        <v>712</v>
      </c>
      <c r="K80" s="69">
        <v>42.72</v>
      </c>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row>
    <row r="81" spans="1:37">
      <c r="A81" s="89" t="s">
        <v>523</v>
      </c>
      <c r="B81" s="81"/>
      <c r="C81" s="48">
        <v>1700</v>
      </c>
      <c r="D81" s="65" t="s">
        <v>435</v>
      </c>
      <c r="E81" s="10"/>
      <c r="F81" s="26"/>
      <c r="G81" s="26"/>
      <c r="H81" s="26"/>
      <c r="J81" s="85" t="s">
        <v>713</v>
      </c>
      <c r="K81" s="69">
        <v>25.63</v>
      </c>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row>
    <row r="82" spans="1:37">
      <c r="A82" s="89" t="s">
        <v>524</v>
      </c>
      <c r="B82" s="81"/>
      <c r="C82" s="48">
        <v>9000</v>
      </c>
      <c r="D82" s="65" t="s">
        <v>435</v>
      </c>
      <c r="E82" s="10"/>
      <c r="F82" s="26"/>
      <c r="G82" s="26"/>
      <c r="H82" s="26"/>
      <c r="J82" s="85" t="s">
        <v>714</v>
      </c>
      <c r="K82" s="69">
        <v>17.09</v>
      </c>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row>
    <row r="83" spans="1:37">
      <c r="A83" s="89" t="s">
        <v>516</v>
      </c>
      <c r="B83" s="81"/>
      <c r="C83" s="48">
        <v>60</v>
      </c>
      <c r="D83" s="61" t="s">
        <v>547</v>
      </c>
      <c r="E83" s="10"/>
      <c r="F83" s="26"/>
      <c r="G83" s="26"/>
      <c r="H83" s="26"/>
      <c r="J83" s="75" t="s">
        <v>719</v>
      </c>
      <c r="K83" s="76"/>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row>
    <row r="84" spans="1:37" ht="15.75" customHeight="1">
      <c r="A84" s="89" t="s">
        <v>525</v>
      </c>
      <c r="B84" s="81"/>
      <c r="C84" s="48">
        <v>171000</v>
      </c>
      <c r="D84" s="65" t="s">
        <v>435</v>
      </c>
      <c r="E84" s="10"/>
      <c r="F84" s="26"/>
      <c r="G84" s="26"/>
      <c r="H84" s="26"/>
      <c r="J84" s="95" t="s">
        <v>720</v>
      </c>
      <c r="K84" s="96">
        <v>0.51</v>
      </c>
      <c r="L84" s="4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row>
    <row r="85" spans="1:37">
      <c r="A85" s="89" t="s">
        <v>526</v>
      </c>
      <c r="B85" s="81"/>
      <c r="C85" s="48">
        <v>188000</v>
      </c>
      <c r="D85" s="65" t="s">
        <v>435</v>
      </c>
      <c r="E85" s="10"/>
      <c r="F85" s="26"/>
      <c r="G85" s="26"/>
      <c r="H85" s="26"/>
      <c r="J85" s="95" t="s">
        <v>721</v>
      </c>
      <c r="K85" s="96">
        <v>0.34</v>
      </c>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row>
    <row r="86" spans="1:37">
      <c r="A86" s="89" t="s">
        <v>527</v>
      </c>
      <c r="B86" s="81"/>
      <c r="C86" s="48">
        <v>145500</v>
      </c>
      <c r="D86" s="65" t="s">
        <v>435</v>
      </c>
      <c r="E86" s="10"/>
      <c r="F86" s="26"/>
      <c r="G86" s="26"/>
      <c r="H86" s="26"/>
      <c r="J86" s="95" t="s">
        <v>722</v>
      </c>
      <c r="K86" s="96">
        <v>0.17</v>
      </c>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row>
    <row r="87" spans="1:37">
      <c r="A87" s="89" t="s">
        <v>528</v>
      </c>
      <c r="B87" s="81"/>
      <c r="C87" s="48">
        <v>32000</v>
      </c>
      <c r="D87" s="65" t="s">
        <v>435</v>
      </c>
      <c r="E87" s="10"/>
      <c r="F87" s="26"/>
      <c r="G87" s="26"/>
      <c r="H87" s="26"/>
      <c r="J87" s="26"/>
      <c r="K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row>
    <row r="88" spans="1:37">
      <c r="A88" s="89" t="s">
        <v>529</v>
      </c>
      <c r="B88" s="81"/>
      <c r="C88" s="48">
        <v>22000</v>
      </c>
      <c r="D88" s="65" t="s">
        <v>435</v>
      </c>
      <c r="E88" s="10"/>
      <c r="F88" s="26"/>
      <c r="G88" s="26"/>
      <c r="H88" s="26"/>
      <c r="J88" s="26"/>
      <c r="K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row>
    <row r="89" spans="1:37">
      <c r="A89" s="89" t="s">
        <v>530</v>
      </c>
      <c r="B89" s="81"/>
      <c r="C89" s="48">
        <v>71500</v>
      </c>
      <c r="D89" s="65" t="s">
        <v>435</v>
      </c>
      <c r="E89" s="10"/>
      <c r="F89" s="26"/>
      <c r="G89" s="26"/>
      <c r="H89" s="26"/>
      <c r="J89" s="26"/>
      <c r="K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row>
    <row r="90" spans="1:37" ht="27" customHeight="1">
      <c r="A90" s="89" t="s">
        <v>531</v>
      </c>
      <c r="B90" s="81"/>
      <c r="C90" s="48">
        <v>69000</v>
      </c>
      <c r="D90" s="65" t="s">
        <v>435</v>
      </c>
      <c r="E90" s="10"/>
      <c r="F90" s="477" t="s">
        <v>825</v>
      </c>
      <c r="G90" s="478"/>
      <c r="H90" s="479"/>
      <c r="I90" s="479"/>
      <c r="J90" s="26"/>
      <c r="K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row>
    <row r="91" spans="1:37" ht="63.75">
      <c r="A91" s="89" t="s">
        <v>532</v>
      </c>
      <c r="B91" s="81"/>
      <c r="C91" s="48">
        <v>57000</v>
      </c>
      <c r="D91" s="65" t="s">
        <v>435</v>
      </c>
      <c r="E91" s="10"/>
      <c r="F91" s="97" t="s">
        <v>605</v>
      </c>
      <c r="G91" s="97" t="s">
        <v>826</v>
      </c>
      <c r="H91" s="98" t="s">
        <v>628</v>
      </c>
      <c r="I91" s="99" t="s">
        <v>820</v>
      </c>
      <c r="J91" s="26"/>
      <c r="K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row>
    <row r="92" spans="1:37">
      <c r="A92" s="89" t="s">
        <v>533</v>
      </c>
      <c r="B92" s="81"/>
      <c r="C92" s="48">
        <v>138500</v>
      </c>
      <c r="D92" s="65" t="s">
        <v>435</v>
      </c>
      <c r="E92" s="10"/>
      <c r="F92" s="100">
        <v>1</v>
      </c>
      <c r="G92" s="101" t="s">
        <v>815</v>
      </c>
      <c r="H92" s="102" t="s">
        <v>623</v>
      </c>
      <c r="I92" s="103">
        <v>34.17</v>
      </c>
      <c r="J92" s="26"/>
      <c r="K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row>
    <row r="93" spans="1:37" ht="30">
      <c r="A93" s="89" t="s">
        <v>534</v>
      </c>
      <c r="B93" s="81"/>
      <c r="C93" s="48">
        <v>106500</v>
      </c>
      <c r="D93" s="65" t="s">
        <v>435</v>
      </c>
      <c r="E93" s="10"/>
      <c r="F93" s="100">
        <v>2</v>
      </c>
      <c r="G93" s="101" t="s">
        <v>819</v>
      </c>
      <c r="H93" s="102" t="s">
        <v>624</v>
      </c>
      <c r="I93" s="103">
        <v>85.43</v>
      </c>
      <c r="J93" s="26"/>
      <c r="K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row>
    <row r="94" spans="1:37" ht="30">
      <c r="A94" s="89" t="s">
        <v>535</v>
      </c>
      <c r="B94" s="81"/>
      <c r="C94" s="48">
        <v>58500</v>
      </c>
      <c r="D94" s="65" t="s">
        <v>435</v>
      </c>
      <c r="E94" s="10"/>
      <c r="F94" s="100">
        <v>3</v>
      </c>
      <c r="G94" s="101" t="s">
        <v>818</v>
      </c>
      <c r="H94" s="102" t="s">
        <v>625</v>
      </c>
      <c r="I94" s="103">
        <v>102.52</v>
      </c>
      <c r="J94" s="26"/>
      <c r="K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row>
    <row r="95" spans="1:37" ht="30">
      <c r="A95" s="89" t="s">
        <v>517</v>
      </c>
      <c r="B95" s="81"/>
      <c r="C95" s="48">
        <v>33000</v>
      </c>
      <c r="D95" s="65" t="s">
        <v>435</v>
      </c>
      <c r="E95" s="10"/>
      <c r="F95" s="100">
        <v>4</v>
      </c>
      <c r="G95" s="101" t="s">
        <v>817</v>
      </c>
      <c r="H95" s="102" t="s">
        <v>626</v>
      </c>
      <c r="I95" s="103">
        <v>136.69</v>
      </c>
      <c r="J95" s="26"/>
      <c r="K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row>
    <row r="96" spans="1:37" ht="30">
      <c r="A96" s="89" t="s">
        <v>537</v>
      </c>
      <c r="B96" s="81"/>
      <c r="C96" s="48">
        <v>19000</v>
      </c>
      <c r="D96" s="65" t="s">
        <v>435</v>
      </c>
      <c r="E96" s="10"/>
      <c r="F96" s="100">
        <v>5</v>
      </c>
      <c r="G96" s="101" t="s">
        <v>816</v>
      </c>
      <c r="H96" s="102" t="s">
        <v>627</v>
      </c>
      <c r="I96" s="103">
        <v>239.2</v>
      </c>
      <c r="J96" s="26"/>
      <c r="K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row>
    <row r="97" spans="1:37">
      <c r="A97" s="89" t="s">
        <v>536</v>
      </c>
      <c r="B97" s="81"/>
      <c r="C97" s="48">
        <v>54500</v>
      </c>
      <c r="D97" s="65" t="s">
        <v>435</v>
      </c>
      <c r="E97" s="10"/>
      <c r="F97" s="480" t="s">
        <v>604</v>
      </c>
      <c r="G97" s="481"/>
      <c r="H97" s="482"/>
      <c r="I97" s="482"/>
      <c r="J97" s="26"/>
      <c r="K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row>
    <row r="98" spans="1:37" ht="28.5" customHeight="1">
      <c r="A98" s="89" t="s">
        <v>518</v>
      </c>
      <c r="B98" s="81"/>
      <c r="C98" s="48">
        <v>163500</v>
      </c>
      <c r="D98" s="65" t="s">
        <v>435</v>
      </c>
      <c r="E98" s="10"/>
      <c r="F98" s="97" t="s">
        <v>605</v>
      </c>
      <c r="G98" s="104" t="s">
        <v>827</v>
      </c>
      <c r="H98" s="98" t="s">
        <v>606</v>
      </c>
      <c r="I98" s="99" t="s">
        <v>814</v>
      </c>
      <c r="J98" s="26"/>
      <c r="K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row>
    <row r="99" spans="1:37" ht="32.25" customHeight="1">
      <c r="A99" s="89" t="s">
        <v>538</v>
      </c>
      <c r="B99" s="81"/>
      <c r="C99" s="48">
        <v>107500</v>
      </c>
      <c r="D99" s="65" t="s">
        <v>435</v>
      </c>
      <c r="E99" s="10"/>
      <c r="F99" s="102">
        <v>1</v>
      </c>
      <c r="G99" s="105" t="s">
        <v>654</v>
      </c>
      <c r="H99" s="106" t="s">
        <v>607</v>
      </c>
      <c r="I99" s="107">
        <v>854.3</v>
      </c>
      <c r="J99" s="26"/>
      <c r="K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row>
    <row r="100" spans="1:37">
      <c r="A100" s="89" t="s">
        <v>539</v>
      </c>
      <c r="B100" s="81"/>
      <c r="C100" s="48">
        <v>47000</v>
      </c>
      <c r="D100" s="65" t="s">
        <v>435</v>
      </c>
      <c r="E100" s="10"/>
      <c r="F100" s="102">
        <v>2</v>
      </c>
      <c r="G100" s="105" t="s">
        <v>655</v>
      </c>
      <c r="H100" s="106" t="s">
        <v>608</v>
      </c>
      <c r="I100" s="108">
        <v>956.82</v>
      </c>
      <c r="J100" s="26"/>
      <c r="K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row>
    <row r="101" spans="1:37" ht="15" customHeight="1">
      <c r="A101" s="89" t="s">
        <v>540</v>
      </c>
      <c r="B101" s="81"/>
      <c r="C101" s="48">
        <v>96000</v>
      </c>
      <c r="D101" s="65" t="s">
        <v>435</v>
      </c>
      <c r="E101" s="10"/>
      <c r="F101" s="102">
        <v>3</v>
      </c>
      <c r="G101" s="105" t="s">
        <v>656</v>
      </c>
      <c r="H101" s="106" t="s">
        <v>609</v>
      </c>
      <c r="I101" s="108">
        <v>1537.74</v>
      </c>
      <c r="J101" s="26"/>
      <c r="K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row>
    <row r="102" spans="1:37">
      <c r="A102" s="89" t="s">
        <v>519</v>
      </c>
      <c r="B102" s="81"/>
      <c r="C102" s="48">
        <v>124500</v>
      </c>
      <c r="D102" s="65" t="s">
        <v>435</v>
      </c>
      <c r="E102" s="10"/>
      <c r="F102" s="102">
        <v>4</v>
      </c>
      <c r="G102" s="105" t="s">
        <v>657</v>
      </c>
      <c r="H102" s="106" t="s">
        <v>610</v>
      </c>
      <c r="I102" s="108">
        <v>1845.29</v>
      </c>
      <c r="J102" s="26"/>
      <c r="K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row>
    <row r="103" spans="1:37" ht="18.75" customHeight="1">
      <c r="A103" s="484" t="s">
        <v>542</v>
      </c>
      <c r="B103" s="485"/>
      <c r="C103" s="485"/>
      <c r="D103" s="486"/>
      <c r="E103" s="10"/>
      <c r="F103" s="102">
        <v>5</v>
      </c>
      <c r="G103" s="105" t="s">
        <v>658</v>
      </c>
      <c r="H103" s="106" t="s">
        <v>611</v>
      </c>
      <c r="I103" s="108">
        <v>2135.75</v>
      </c>
      <c r="J103" s="26"/>
      <c r="K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row>
    <row r="104" spans="1:37" ht="16.5">
      <c r="A104" s="93" t="s">
        <v>543</v>
      </c>
      <c r="B104" s="81"/>
      <c r="C104" s="48">
        <v>170</v>
      </c>
      <c r="D104" s="61" t="s">
        <v>454</v>
      </c>
      <c r="E104" s="10"/>
      <c r="F104" s="102">
        <v>6</v>
      </c>
      <c r="G104" s="105" t="s">
        <v>659</v>
      </c>
      <c r="H104" s="106" t="s">
        <v>612</v>
      </c>
      <c r="I104" s="108">
        <v>3118.2</v>
      </c>
      <c r="J104" s="26"/>
      <c r="K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row>
    <row r="105" spans="1:37" ht="16.5">
      <c r="A105" s="93" t="s">
        <v>544</v>
      </c>
      <c r="B105" s="81"/>
      <c r="C105" s="48">
        <v>170</v>
      </c>
      <c r="D105" s="61" t="s">
        <v>454</v>
      </c>
      <c r="E105" s="10"/>
      <c r="F105" s="102">
        <v>7</v>
      </c>
      <c r="G105" s="105" t="s">
        <v>660</v>
      </c>
      <c r="H105" s="106" t="s">
        <v>613</v>
      </c>
      <c r="I105" s="108">
        <v>3331.77</v>
      </c>
      <c r="J105" s="26"/>
      <c r="K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row>
    <row r="106" spans="1:37" ht="30">
      <c r="A106" s="93" t="s">
        <v>545</v>
      </c>
      <c r="B106" s="81"/>
      <c r="C106" s="48">
        <v>170</v>
      </c>
      <c r="D106" s="61" t="s">
        <v>454</v>
      </c>
      <c r="E106" s="10"/>
      <c r="F106" s="476">
        <v>8</v>
      </c>
      <c r="G106" s="105" t="s">
        <v>670</v>
      </c>
      <c r="H106" s="474" t="s">
        <v>614</v>
      </c>
      <c r="I106" s="107">
        <v>3118.2</v>
      </c>
      <c r="J106" s="26"/>
      <c r="K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row>
    <row r="107" spans="1:37" ht="30">
      <c r="A107" s="93" t="s">
        <v>546</v>
      </c>
      <c r="B107" s="81"/>
      <c r="C107" s="48">
        <v>160</v>
      </c>
      <c r="D107" s="61" t="s">
        <v>454</v>
      </c>
      <c r="E107" s="10"/>
      <c r="F107" s="476"/>
      <c r="G107" s="105" t="s">
        <v>671</v>
      </c>
      <c r="H107" s="475"/>
      <c r="I107" s="108">
        <v>6834.41</v>
      </c>
      <c r="J107" s="26"/>
      <c r="K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row>
    <row r="108" spans="1:37" ht="26.25" customHeight="1">
      <c r="A108" s="516" t="s">
        <v>862</v>
      </c>
      <c r="B108" s="517"/>
      <c r="C108" s="517"/>
      <c r="D108" s="518"/>
      <c r="E108" s="10"/>
      <c r="F108" s="487">
        <v>9</v>
      </c>
      <c r="G108" s="105" t="s">
        <v>672</v>
      </c>
      <c r="H108" s="474" t="s">
        <v>615</v>
      </c>
      <c r="I108" s="107">
        <v>3417.2</v>
      </c>
      <c r="J108" s="26"/>
      <c r="K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row>
    <row r="109" spans="1:37" ht="30">
      <c r="A109" s="110" t="s">
        <v>549</v>
      </c>
      <c r="B109" s="110"/>
      <c r="C109" s="110"/>
      <c r="D109" s="110"/>
      <c r="E109" s="10"/>
      <c r="F109" s="488"/>
      <c r="G109" s="105" t="s">
        <v>673</v>
      </c>
      <c r="H109" s="483"/>
      <c r="I109" s="108">
        <v>6834.41</v>
      </c>
      <c r="J109" s="26"/>
      <c r="K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row>
    <row r="110" spans="1:37" ht="16.5">
      <c r="A110" s="111" t="s">
        <v>746</v>
      </c>
      <c r="B110" s="112"/>
      <c r="C110" s="48">
        <v>5</v>
      </c>
      <c r="D110" s="61" t="s">
        <v>450</v>
      </c>
      <c r="E110" s="10"/>
      <c r="F110" s="113">
        <v>10</v>
      </c>
      <c r="G110" s="105" t="s">
        <v>661</v>
      </c>
      <c r="H110" s="106" t="s">
        <v>616</v>
      </c>
      <c r="I110" s="107">
        <v>4271.5</v>
      </c>
      <c r="J110" s="26"/>
      <c r="K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row>
    <row r="111" spans="1:37" ht="30">
      <c r="A111" s="110" t="s">
        <v>548</v>
      </c>
      <c r="B111" s="110"/>
      <c r="C111" s="110"/>
      <c r="D111" s="110"/>
      <c r="E111" s="10"/>
      <c r="F111" s="487">
        <v>11</v>
      </c>
      <c r="G111" s="105" t="s">
        <v>668</v>
      </c>
      <c r="H111" s="474" t="s">
        <v>617</v>
      </c>
      <c r="I111" s="114">
        <f>3844.35 + 4271.5</f>
        <v>8115.85</v>
      </c>
      <c r="J111" s="26"/>
      <c r="K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row>
    <row r="112" spans="1:37" ht="30">
      <c r="A112" s="111" t="s">
        <v>747</v>
      </c>
      <c r="B112" s="115"/>
      <c r="C112" s="48">
        <v>10</v>
      </c>
      <c r="D112" s="61" t="s">
        <v>450</v>
      </c>
      <c r="E112" s="10"/>
      <c r="F112" s="488"/>
      <c r="G112" s="105" t="s">
        <v>669</v>
      </c>
      <c r="H112" s="475"/>
      <c r="I112" s="114">
        <f>6834.41 + 4271.5</f>
        <v>11105.91</v>
      </c>
      <c r="J112" s="26"/>
      <c r="K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row>
    <row r="113" spans="1:37">
      <c r="A113" s="91" t="s">
        <v>550</v>
      </c>
      <c r="B113" s="92"/>
      <c r="C113" s="92"/>
      <c r="D113" s="92"/>
      <c r="E113" s="10"/>
      <c r="F113" s="102">
        <v>12</v>
      </c>
      <c r="G113" s="135" t="s">
        <v>932</v>
      </c>
      <c r="H113" s="106" t="s">
        <v>618</v>
      </c>
      <c r="I113" s="108">
        <v>5552.95</v>
      </c>
      <c r="J113" s="26"/>
      <c r="K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row>
    <row r="114" spans="1:37" ht="16.5">
      <c r="A114" s="93" t="s">
        <v>553</v>
      </c>
      <c r="B114" s="81"/>
      <c r="C114" s="48">
        <v>70</v>
      </c>
      <c r="D114" s="61" t="s">
        <v>450</v>
      </c>
      <c r="E114" s="10"/>
      <c r="F114" s="102">
        <v>13</v>
      </c>
      <c r="G114" s="105" t="s">
        <v>662</v>
      </c>
      <c r="H114" s="106" t="s">
        <v>619</v>
      </c>
      <c r="I114" s="108">
        <v>7133.41</v>
      </c>
      <c r="J114" s="26"/>
      <c r="K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row>
    <row r="115" spans="1:37" ht="30">
      <c r="A115" s="93" t="s">
        <v>554</v>
      </c>
      <c r="B115" s="81"/>
      <c r="C115" s="48">
        <v>85</v>
      </c>
      <c r="D115" s="61" t="s">
        <v>450</v>
      </c>
      <c r="E115" s="10"/>
      <c r="F115" s="487">
        <v>14</v>
      </c>
      <c r="G115" s="105" t="s">
        <v>666</v>
      </c>
      <c r="H115" s="474" t="s">
        <v>620</v>
      </c>
      <c r="I115" s="106">
        <v>9824.48</v>
      </c>
      <c r="J115" s="26"/>
      <c r="K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row>
    <row r="116" spans="1:37" ht="30">
      <c r="A116" s="93" t="s">
        <v>555</v>
      </c>
      <c r="B116" s="81"/>
      <c r="C116" s="48">
        <v>95</v>
      </c>
      <c r="D116" s="61" t="s">
        <v>450</v>
      </c>
      <c r="E116" s="10"/>
      <c r="F116" s="488"/>
      <c r="G116" s="105" t="s">
        <v>667</v>
      </c>
      <c r="H116" s="475"/>
      <c r="I116" s="109">
        <v>17086.009999999998</v>
      </c>
      <c r="J116" s="26"/>
      <c r="K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row>
    <row r="117" spans="1:37">
      <c r="A117" s="110" t="s">
        <v>551</v>
      </c>
      <c r="B117" s="110"/>
      <c r="C117" s="110"/>
      <c r="D117" s="110"/>
      <c r="E117" s="10"/>
      <c r="F117" s="102">
        <v>15</v>
      </c>
      <c r="G117" s="105" t="s">
        <v>663</v>
      </c>
      <c r="H117" s="106" t="s">
        <v>621</v>
      </c>
      <c r="I117" s="108">
        <v>34172.03</v>
      </c>
      <c r="J117" s="26"/>
      <c r="K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row>
    <row r="118" spans="1:37">
      <c r="A118" s="111" t="s">
        <v>745</v>
      </c>
      <c r="B118" s="115"/>
      <c r="C118" s="48">
        <v>0.9</v>
      </c>
      <c r="D118" s="61" t="s">
        <v>502</v>
      </c>
      <c r="E118" s="10"/>
      <c r="F118" s="102">
        <v>16</v>
      </c>
      <c r="G118" s="105" t="s">
        <v>664</v>
      </c>
      <c r="H118" s="106"/>
      <c r="I118" s="108">
        <v>8543.01</v>
      </c>
      <c r="J118" s="26"/>
      <c r="K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row>
    <row r="119" spans="1:37">
      <c r="A119" s="91" t="s">
        <v>552</v>
      </c>
      <c r="B119" s="92"/>
      <c r="C119" s="92"/>
      <c r="D119" s="92"/>
      <c r="E119" s="10"/>
      <c r="F119" s="102">
        <v>17</v>
      </c>
      <c r="G119" s="105" t="s">
        <v>665</v>
      </c>
      <c r="H119" s="106"/>
      <c r="I119" s="108">
        <v>5125.8</v>
      </c>
      <c r="J119" s="26"/>
      <c r="K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row>
    <row r="120" spans="1:37" ht="26.25" customHeight="1">
      <c r="A120" s="93" t="s">
        <v>556</v>
      </c>
      <c r="B120" s="81"/>
      <c r="C120" s="48">
        <v>15</v>
      </c>
      <c r="D120" s="61" t="s">
        <v>454</v>
      </c>
      <c r="E120" s="10"/>
      <c r="F120" s="102">
        <v>18</v>
      </c>
      <c r="G120" s="105" t="s">
        <v>650</v>
      </c>
      <c r="H120" s="106"/>
      <c r="I120" s="108">
        <v>18794.62</v>
      </c>
      <c r="J120" s="26"/>
      <c r="K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row>
    <row r="121" spans="1:37" ht="16.5">
      <c r="A121" s="93" t="s">
        <v>557</v>
      </c>
      <c r="B121" s="81"/>
      <c r="C121" s="48">
        <v>20</v>
      </c>
      <c r="D121" s="61" t="s">
        <v>454</v>
      </c>
      <c r="E121" s="10"/>
      <c r="F121" s="102">
        <v>19</v>
      </c>
      <c r="G121" s="105" t="s">
        <v>651</v>
      </c>
      <c r="H121" s="106"/>
      <c r="I121" s="108">
        <v>20503.22</v>
      </c>
      <c r="J121" s="26"/>
      <c r="K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row>
    <row r="122" spans="1:37">
      <c r="A122" s="91" t="s">
        <v>558</v>
      </c>
      <c r="B122" s="92"/>
      <c r="C122" s="92"/>
      <c r="D122" s="92"/>
      <c r="E122" s="10"/>
      <c r="F122" s="102">
        <v>20</v>
      </c>
      <c r="G122" s="105" t="s">
        <v>652</v>
      </c>
      <c r="H122" s="106"/>
      <c r="I122" s="108">
        <v>2221.8200000000002</v>
      </c>
      <c r="J122" s="26"/>
      <c r="K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row>
    <row r="123" spans="1:37" ht="16.5">
      <c r="A123" s="93" t="s">
        <v>559</v>
      </c>
      <c r="B123" s="81"/>
      <c r="C123" s="48">
        <v>30</v>
      </c>
      <c r="D123" s="61" t="s">
        <v>454</v>
      </c>
      <c r="E123" s="10"/>
      <c r="F123" s="116">
        <v>21</v>
      </c>
      <c r="G123" s="117" t="s">
        <v>653</v>
      </c>
      <c r="H123" s="118"/>
      <c r="I123" s="108">
        <v>42715.040000000001</v>
      </c>
      <c r="J123" s="26"/>
      <c r="K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row>
    <row r="124" spans="1:37" ht="16.5">
      <c r="A124" s="93" t="s">
        <v>560</v>
      </c>
      <c r="B124" s="81"/>
      <c r="C124" s="48">
        <v>30</v>
      </c>
      <c r="D124" s="61" t="s">
        <v>454</v>
      </c>
      <c r="E124" s="10"/>
      <c r="F124" s="26"/>
      <c r="G124" s="26"/>
      <c r="H124" s="26"/>
      <c r="J124" s="26"/>
      <c r="K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row>
    <row r="125" spans="1:37" ht="16.5">
      <c r="A125" s="93" t="s">
        <v>561</v>
      </c>
      <c r="B125" s="81"/>
      <c r="C125" s="48">
        <v>35</v>
      </c>
      <c r="D125" s="61" t="s">
        <v>454</v>
      </c>
      <c r="E125" s="10"/>
      <c r="F125" s="26"/>
      <c r="G125" s="26"/>
      <c r="H125" s="26"/>
      <c r="J125" s="26"/>
      <c r="K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row>
    <row r="126" spans="1:37" ht="16.5">
      <c r="A126" s="93" t="s">
        <v>562</v>
      </c>
      <c r="B126" s="81"/>
      <c r="C126" s="48">
        <v>45</v>
      </c>
      <c r="D126" s="61" t="s">
        <v>454</v>
      </c>
      <c r="E126" s="10"/>
      <c r="F126" s="26"/>
      <c r="G126" s="26"/>
      <c r="H126" s="26"/>
      <c r="J126" s="26"/>
      <c r="K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row>
    <row r="127" spans="1:37" ht="16.5">
      <c r="A127" s="93" t="s">
        <v>563</v>
      </c>
      <c r="B127" s="81"/>
      <c r="C127" s="48">
        <v>160</v>
      </c>
      <c r="D127" s="61" t="s">
        <v>454</v>
      </c>
      <c r="E127" s="10"/>
      <c r="F127" s="26"/>
      <c r="G127" s="26"/>
      <c r="H127" s="26"/>
      <c r="J127" s="26"/>
      <c r="K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row>
    <row r="128" spans="1:37" ht="15" customHeight="1">
      <c r="A128" s="93" t="s">
        <v>564</v>
      </c>
      <c r="B128" s="81"/>
      <c r="C128" s="48">
        <v>35</v>
      </c>
      <c r="D128" s="61" t="s">
        <v>454</v>
      </c>
      <c r="E128" s="10"/>
      <c r="F128" s="26"/>
      <c r="G128" s="26"/>
      <c r="H128" s="26"/>
      <c r="J128" s="26"/>
      <c r="K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row>
    <row r="129" spans="1:37" ht="30">
      <c r="A129" s="119" t="s">
        <v>882</v>
      </c>
      <c r="B129" s="81"/>
      <c r="C129" s="48">
        <v>40</v>
      </c>
      <c r="D129" s="61" t="s">
        <v>454</v>
      </c>
      <c r="E129" s="10"/>
      <c r="F129" s="26"/>
      <c r="G129" s="26"/>
      <c r="H129" s="26"/>
      <c r="J129" s="26"/>
      <c r="K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row>
    <row r="130" spans="1:37">
      <c r="A130" s="93" t="s">
        <v>565</v>
      </c>
      <c r="B130" s="81"/>
      <c r="C130" s="48">
        <v>5</v>
      </c>
      <c r="D130" s="120" t="s">
        <v>436</v>
      </c>
      <c r="E130" s="10"/>
      <c r="F130" s="26"/>
      <c r="G130" s="26"/>
      <c r="H130" s="26"/>
      <c r="J130" s="26"/>
      <c r="K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row>
    <row r="131" spans="1:37">
      <c r="A131" s="91" t="s">
        <v>566</v>
      </c>
      <c r="B131" s="92"/>
      <c r="C131" s="92"/>
      <c r="D131" s="92"/>
      <c r="E131" s="10"/>
      <c r="F131" s="26"/>
      <c r="G131" s="26"/>
      <c r="H131" s="26"/>
      <c r="J131" s="26"/>
      <c r="K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row>
    <row r="132" spans="1:37" ht="16.5">
      <c r="A132" s="93" t="s">
        <v>576</v>
      </c>
      <c r="B132" s="81"/>
      <c r="C132" s="48">
        <v>15</v>
      </c>
      <c r="D132" s="61" t="s">
        <v>454</v>
      </c>
      <c r="E132" s="10"/>
      <c r="F132" s="26"/>
      <c r="G132" s="26"/>
      <c r="H132" s="26"/>
      <c r="J132" s="26"/>
      <c r="K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row>
    <row r="133" spans="1:37" ht="16.5">
      <c r="A133" s="93" t="s">
        <v>577</v>
      </c>
      <c r="B133" s="81"/>
      <c r="C133" s="48">
        <v>17</v>
      </c>
      <c r="D133" s="61" t="s">
        <v>454</v>
      </c>
      <c r="E133" s="10"/>
      <c r="F133" s="26"/>
      <c r="G133" s="26"/>
      <c r="H133" s="26"/>
      <c r="J133" s="26"/>
      <c r="K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row>
    <row r="134" spans="1:37">
      <c r="A134" s="91" t="s">
        <v>567</v>
      </c>
      <c r="B134" s="92"/>
      <c r="C134" s="92"/>
      <c r="D134" s="92"/>
      <c r="E134" s="10"/>
      <c r="F134" s="26"/>
      <c r="G134" s="26"/>
      <c r="H134" s="26"/>
      <c r="J134" s="26"/>
      <c r="K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row>
    <row r="135" spans="1:37" ht="16.5">
      <c r="A135" s="93" t="s">
        <v>578</v>
      </c>
      <c r="B135" s="81"/>
      <c r="C135" s="48">
        <v>35</v>
      </c>
      <c r="D135" s="61" t="s">
        <v>454</v>
      </c>
      <c r="E135" s="10"/>
      <c r="F135" s="26"/>
      <c r="G135" s="26"/>
      <c r="H135" s="26"/>
      <c r="J135" s="26"/>
      <c r="K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row>
    <row r="136" spans="1:37" ht="16.5">
      <c r="A136" s="93" t="s">
        <v>579</v>
      </c>
      <c r="B136" s="81"/>
      <c r="C136" s="48">
        <v>25</v>
      </c>
      <c r="D136" s="61" t="s">
        <v>454</v>
      </c>
      <c r="E136" s="10"/>
      <c r="F136" s="26"/>
      <c r="G136" s="26"/>
      <c r="H136" s="26"/>
      <c r="J136" s="26"/>
      <c r="K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row>
    <row r="137" spans="1:37" ht="16.5">
      <c r="A137" s="93" t="s">
        <v>580</v>
      </c>
      <c r="B137" s="81"/>
      <c r="C137" s="48">
        <v>20</v>
      </c>
      <c r="D137" s="61" t="s">
        <v>454</v>
      </c>
      <c r="E137" s="10"/>
      <c r="F137" s="26"/>
      <c r="G137" s="26"/>
      <c r="H137" s="26"/>
      <c r="J137" s="26"/>
      <c r="K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row>
    <row r="138" spans="1:37" ht="16.5">
      <c r="A138" s="93" t="s">
        <v>581</v>
      </c>
      <c r="B138" s="81"/>
      <c r="C138" s="48">
        <v>15</v>
      </c>
      <c r="D138" s="61" t="s">
        <v>454</v>
      </c>
      <c r="E138" s="10"/>
      <c r="F138" s="26"/>
      <c r="G138" s="26"/>
      <c r="H138" s="26"/>
      <c r="J138" s="26"/>
      <c r="K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row>
    <row r="139" spans="1:37" ht="16.5">
      <c r="A139" s="93" t="s">
        <v>582</v>
      </c>
      <c r="B139" s="81"/>
      <c r="C139" s="48">
        <v>35</v>
      </c>
      <c r="D139" s="61" t="s">
        <v>454</v>
      </c>
      <c r="E139" s="10"/>
      <c r="F139" s="26"/>
      <c r="G139" s="26"/>
      <c r="H139" s="26"/>
      <c r="J139" s="26"/>
      <c r="K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row>
    <row r="140" spans="1:37" ht="16.5">
      <c r="A140" s="93" t="s">
        <v>583</v>
      </c>
      <c r="B140" s="81"/>
      <c r="C140" s="48">
        <v>95</v>
      </c>
      <c r="D140" s="61" t="s">
        <v>454</v>
      </c>
      <c r="E140" s="10"/>
      <c r="F140" s="26"/>
      <c r="G140" s="26"/>
      <c r="H140" s="26"/>
      <c r="J140" s="26"/>
      <c r="K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row>
    <row r="141" spans="1:37" ht="16.5">
      <c r="A141" s="93" t="s">
        <v>584</v>
      </c>
      <c r="B141" s="81"/>
      <c r="C141" s="48">
        <v>35</v>
      </c>
      <c r="D141" s="61" t="s">
        <v>454</v>
      </c>
      <c r="E141" s="10"/>
      <c r="F141" s="26"/>
      <c r="G141" s="26"/>
      <c r="H141" s="26"/>
      <c r="J141" s="26"/>
      <c r="K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row>
    <row r="142" spans="1:37" ht="16.5">
      <c r="A142" s="93" t="s">
        <v>585</v>
      </c>
      <c r="B142" s="81"/>
      <c r="C142" s="48">
        <v>15</v>
      </c>
      <c r="D142" s="61" t="s">
        <v>454</v>
      </c>
      <c r="E142" s="10"/>
      <c r="F142" s="26"/>
      <c r="G142" s="26"/>
      <c r="H142" s="26"/>
      <c r="J142" s="26"/>
      <c r="K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row>
    <row r="143" spans="1:37" ht="16.5">
      <c r="A143" s="93" t="s">
        <v>586</v>
      </c>
      <c r="B143" s="81"/>
      <c r="C143" s="48">
        <v>245</v>
      </c>
      <c r="D143" s="61" t="s">
        <v>454</v>
      </c>
      <c r="E143" s="10"/>
      <c r="F143" s="26"/>
      <c r="G143" s="26"/>
      <c r="H143" s="26"/>
      <c r="J143" s="26"/>
      <c r="K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row>
    <row r="144" spans="1:37">
      <c r="A144" s="91" t="s">
        <v>568</v>
      </c>
      <c r="B144" s="92"/>
      <c r="C144" s="92"/>
      <c r="D144" s="92"/>
      <c r="E144" s="10"/>
      <c r="F144" s="26"/>
      <c r="G144" s="26"/>
      <c r="H144" s="26"/>
      <c r="J144" s="26"/>
      <c r="K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row>
    <row r="145" spans="1:37" ht="16.5">
      <c r="A145" s="93" t="s">
        <v>587</v>
      </c>
      <c r="B145" s="81"/>
      <c r="C145" s="48">
        <v>15</v>
      </c>
      <c r="D145" s="61" t="s">
        <v>454</v>
      </c>
      <c r="E145" s="10"/>
      <c r="F145" s="26"/>
      <c r="G145" s="26"/>
      <c r="H145" s="26"/>
      <c r="J145" s="26"/>
      <c r="K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row>
    <row r="146" spans="1:37" ht="16.5">
      <c r="A146" s="93" t="s">
        <v>588</v>
      </c>
      <c r="B146" s="81"/>
      <c r="C146" s="48">
        <v>95</v>
      </c>
      <c r="D146" s="61" t="s">
        <v>454</v>
      </c>
      <c r="E146" s="10"/>
      <c r="F146" s="26"/>
      <c r="G146" s="26"/>
      <c r="H146" s="26"/>
      <c r="J146" s="26"/>
      <c r="K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row>
    <row r="147" spans="1:37">
      <c r="A147" s="91" t="s">
        <v>569</v>
      </c>
      <c r="B147" s="92"/>
      <c r="C147" s="92"/>
      <c r="D147" s="92"/>
      <c r="E147" s="10"/>
      <c r="F147" s="26"/>
      <c r="G147" s="26"/>
      <c r="H147" s="26"/>
      <c r="J147" s="26"/>
      <c r="K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row>
    <row r="148" spans="1:37">
      <c r="A148" s="93" t="s">
        <v>589</v>
      </c>
      <c r="B148" s="81"/>
      <c r="C148" s="48">
        <v>1100</v>
      </c>
      <c r="D148" s="120" t="s">
        <v>436</v>
      </c>
      <c r="E148" s="10"/>
      <c r="F148" s="26"/>
      <c r="G148" s="26"/>
      <c r="H148" s="26"/>
      <c r="J148" s="26"/>
      <c r="K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row>
    <row r="149" spans="1:37">
      <c r="A149" s="93" t="s">
        <v>590</v>
      </c>
      <c r="B149" s="81"/>
      <c r="C149" s="48">
        <v>1200</v>
      </c>
      <c r="D149" s="120" t="s">
        <v>436</v>
      </c>
      <c r="E149" s="10"/>
      <c r="F149" s="26"/>
      <c r="G149" s="26"/>
      <c r="H149" s="26"/>
      <c r="J149" s="26"/>
      <c r="K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row>
    <row r="150" spans="1:37">
      <c r="A150" s="93" t="s">
        <v>591</v>
      </c>
      <c r="B150" s="81"/>
      <c r="C150" s="48">
        <v>150</v>
      </c>
      <c r="D150" s="120" t="s">
        <v>436</v>
      </c>
      <c r="E150" s="10"/>
      <c r="F150" s="26"/>
      <c r="G150" s="26"/>
      <c r="H150" s="26"/>
      <c r="J150" s="26"/>
      <c r="K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row>
    <row r="151" spans="1:37">
      <c r="A151" s="91" t="s">
        <v>570</v>
      </c>
      <c r="B151" s="92"/>
      <c r="C151" s="92"/>
      <c r="D151" s="92"/>
      <c r="E151" s="10"/>
      <c r="F151" s="26"/>
      <c r="G151" s="26"/>
      <c r="H151" s="26"/>
      <c r="J151" s="26"/>
      <c r="K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row>
    <row r="152" spans="1:37">
      <c r="A152" s="93" t="s">
        <v>571</v>
      </c>
      <c r="B152" s="81"/>
      <c r="C152" s="48">
        <v>245</v>
      </c>
      <c r="D152" s="120" t="s">
        <v>436</v>
      </c>
      <c r="E152" s="10"/>
      <c r="F152" s="26"/>
      <c r="G152" s="26"/>
      <c r="H152" s="26"/>
      <c r="J152" s="26"/>
      <c r="K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row>
    <row r="153" spans="1:37">
      <c r="A153" s="93" t="s">
        <v>572</v>
      </c>
      <c r="B153" s="81"/>
      <c r="C153" s="48">
        <v>200</v>
      </c>
      <c r="D153" s="120" t="s">
        <v>436</v>
      </c>
      <c r="E153" s="10"/>
      <c r="F153" s="26"/>
      <c r="G153" s="26"/>
      <c r="H153" s="26"/>
      <c r="J153" s="26"/>
      <c r="K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row>
    <row r="154" spans="1:37">
      <c r="A154" s="493" t="s">
        <v>744</v>
      </c>
      <c r="B154" s="493"/>
      <c r="C154" s="493"/>
      <c r="D154" s="493"/>
      <c r="E154" s="10"/>
      <c r="F154" s="26"/>
      <c r="G154" s="26"/>
      <c r="H154" s="26"/>
      <c r="J154" s="26"/>
      <c r="K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row>
    <row r="155" spans="1:37" ht="16.5">
      <c r="A155" s="89" t="s">
        <v>742</v>
      </c>
      <c r="B155" s="115"/>
      <c r="C155" s="48">
        <v>370</v>
      </c>
      <c r="D155" s="61" t="s">
        <v>454</v>
      </c>
      <c r="E155" s="10"/>
      <c r="F155" s="26"/>
      <c r="G155" s="26"/>
      <c r="H155" s="26"/>
      <c r="J155" s="26"/>
      <c r="K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row>
    <row r="156" spans="1:37">
      <c r="A156" s="493" t="s">
        <v>743</v>
      </c>
      <c r="B156" s="494"/>
      <c r="C156" s="494">
        <v>125</v>
      </c>
      <c r="D156" s="494" t="s">
        <v>454</v>
      </c>
      <c r="E156" s="10"/>
      <c r="F156" s="26"/>
      <c r="G156" s="26"/>
      <c r="H156" s="26"/>
      <c r="J156" s="26"/>
      <c r="K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row>
    <row r="157" spans="1:37" ht="16.5">
      <c r="A157" s="89" t="s">
        <v>638</v>
      </c>
      <c r="B157" s="121"/>
      <c r="C157" s="48">
        <v>125</v>
      </c>
      <c r="D157" s="61" t="s">
        <v>454</v>
      </c>
      <c r="E157" s="10"/>
      <c r="F157" s="26"/>
      <c r="G157" s="26"/>
      <c r="H157" s="26"/>
      <c r="J157" s="26"/>
      <c r="K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row>
    <row r="158" spans="1:37" ht="16.5">
      <c r="A158" s="122" t="s">
        <v>723</v>
      </c>
      <c r="B158" s="81"/>
      <c r="C158" s="48">
        <v>125</v>
      </c>
      <c r="D158" s="61" t="s">
        <v>454</v>
      </c>
      <c r="E158" s="10"/>
      <c r="F158" s="26"/>
      <c r="G158" s="26"/>
      <c r="H158" s="26"/>
      <c r="J158" s="26"/>
      <c r="K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row>
    <row r="159" spans="1:37">
      <c r="A159" s="493" t="s">
        <v>573</v>
      </c>
      <c r="B159" s="494"/>
      <c r="C159" s="494"/>
      <c r="D159" s="494"/>
      <c r="E159" s="10"/>
      <c r="F159" s="26"/>
      <c r="G159" s="26"/>
      <c r="H159" s="26"/>
      <c r="J159" s="26"/>
      <c r="K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row>
    <row r="160" spans="1:37" ht="16.5">
      <c r="A160" s="122" t="s">
        <v>748</v>
      </c>
      <c r="B160" s="115"/>
      <c r="C160" s="48">
        <v>25</v>
      </c>
      <c r="D160" s="61" t="s">
        <v>454</v>
      </c>
      <c r="E160" s="10"/>
      <c r="F160" s="26"/>
      <c r="G160" s="26"/>
      <c r="H160" s="26"/>
      <c r="J160" s="26"/>
      <c r="K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row>
    <row r="161" spans="1:37">
      <c r="A161" s="493" t="s">
        <v>574</v>
      </c>
      <c r="B161" s="494"/>
      <c r="C161" s="494"/>
      <c r="D161" s="494"/>
      <c r="E161" s="10"/>
      <c r="F161" s="26"/>
      <c r="G161" s="26"/>
      <c r="H161" s="26"/>
      <c r="J161" s="26"/>
      <c r="K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row>
    <row r="162" spans="1:37" ht="16.5">
      <c r="A162" s="122" t="s">
        <v>749</v>
      </c>
      <c r="B162" s="115"/>
      <c r="C162" s="48">
        <v>490</v>
      </c>
      <c r="D162" s="61" t="s">
        <v>454</v>
      </c>
      <c r="E162" s="10"/>
      <c r="F162" s="26"/>
      <c r="G162" s="26"/>
      <c r="H162" s="26"/>
      <c r="J162" s="26"/>
      <c r="K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row>
    <row r="163" spans="1:37">
      <c r="A163" s="493" t="s">
        <v>575</v>
      </c>
      <c r="B163" s="494"/>
      <c r="C163" s="494"/>
      <c r="D163" s="494"/>
      <c r="E163" s="10"/>
      <c r="F163" s="26"/>
      <c r="G163" s="26"/>
      <c r="H163" s="26"/>
      <c r="J163" s="26"/>
      <c r="K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row>
    <row r="164" spans="1:37" ht="30">
      <c r="A164" s="123" t="s">
        <v>739</v>
      </c>
      <c r="B164" s="81"/>
      <c r="C164" s="48">
        <v>865</v>
      </c>
      <c r="D164" s="61" t="s">
        <v>454</v>
      </c>
      <c r="E164" s="10"/>
      <c r="F164" s="26"/>
      <c r="G164" s="26"/>
      <c r="H164" s="26"/>
      <c r="J164" s="26"/>
      <c r="K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row>
    <row r="165" spans="1:37" ht="30">
      <c r="A165" s="123" t="s">
        <v>740</v>
      </c>
      <c r="B165" s="81"/>
      <c r="C165" s="48">
        <v>745</v>
      </c>
      <c r="D165" s="61" t="s">
        <v>454</v>
      </c>
      <c r="E165" s="10"/>
      <c r="F165" s="26"/>
      <c r="G165" s="26"/>
      <c r="H165" s="26"/>
      <c r="J165" s="26"/>
      <c r="K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row>
    <row r="166" spans="1:37" ht="30">
      <c r="A166" s="123" t="s">
        <v>741</v>
      </c>
      <c r="B166" s="81"/>
      <c r="C166" s="48">
        <v>495</v>
      </c>
      <c r="D166" s="61" t="s">
        <v>454</v>
      </c>
      <c r="E166" s="10"/>
      <c r="F166" s="26"/>
      <c r="G166" s="26"/>
      <c r="H166" s="26"/>
      <c r="J166" s="26"/>
      <c r="K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row>
    <row r="167" spans="1:37">
      <c r="A167" s="484" t="s">
        <v>603</v>
      </c>
      <c r="B167" s="485"/>
      <c r="C167" s="485"/>
      <c r="D167" s="486"/>
      <c r="E167" s="10"/>
      <c r="F167" s="26"/>
      <c r="G167" s="26"/>
      <c r="H167" s="26"/>
      <c r="J167" s="26"/>
      <c r="K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row>
    <row r="168" spans="1:37" ht="16.5">
      <c r="A168" s="93" t="s">
        <v>592</v>
      </c>
      <c r="B168" s="81"/>
      <c r="C168" s="48">
        <v>295</v>
      </c>
      <c r="D168" s="61" t="s">
        <v>454</v>
      </c>
      <c r="E168" s="10"/>
      <c r="F168" s="26"/>
      <c r="G168" s="26"/>
      <c r="H168" s="26"/>
      <c r="J168" s="26"/>
      <c r="K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row>
    <row r="169" spans="1:37" ht="16.5">
      <c r="A169" s="93" t="s">
        <v>593</v>
      </c>
      <c r="B169" s="81"/>
      <c r="C169" s="48">
        <v>310</v>
      </c>
      <c r="D169" s="61" t="s">
        <v>454</v>
      </c>
      <c r="E169" s="10"/>
      <c r="F169" s="26"/>
      <c r="G169" s="26"/>
      <c r="H169" s="26"/>
      <c r="J169" s="26"/>
      <c r="K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row>
    <row r="170" spans="1:37" ht="16.5">
      <c r="A170" s="93" t="s">
        <v>594</v>
      </c>
      <c r="B170" s="81"/>
      <c r="C170" s="48">
        <v>320</v>
      </c>
      <c r="D170" s="61" t="s">
        <v>454</v>
      </c>
      <c r="E170" s="10"/>
      <c r="F170" s="26"/>
      <c r="G170" s="26"/>
      <c r="H170" s="26"/>
      <c r="J170" s="26"/>
      <c r="K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row>
    <row r="171" spans="1:37">
      <c r="A171" s="93" t="s">
        <v>595</v>
      </c>
      <c r="B171" s="81"/>
      <c r="C171" s="48">
        <v>3700</v>
      </c>
      <c r="D171" s="65" t="s">
        <v>435</v>
      </c>
      <c r="E171" s="10"/>
      <c r="F171" s="26"/>
      <c r="G171" s="26"/>
      <c r="H171" s="26"/>
      <c r="J171" s="26"/>
      <c r="K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row>
    <row r="172" spans="1:37">
      <c r="A172" s="93" t="s">
        <v>596</v>
      </c>
      <c r="B172" s="81"/>
      <c r="C172" s="48">
        <v>745</v>
      </c>
      <c r="D172" s="65" t="s">
        <v>435</v>
      </c>
      <c r="E172" s="10"/>
      <c r="F172" s="26"/>
      <c r="G172" s="26"/>
      <c r="H172" s="26"/>
      <c r="J172" s="26"/>
      <c r="K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row>
    <row r="173" spans="1:37">
      <c r="A173" s="93" t="s">
        <v>597</v>
      </c>
      <c r="B173" s="81"/>
      <c r="C173" s="48">
        <v>7400</v>
      </c>
      <c r="D173" s="65" t="s">
        <v>435</v>
      </c>
      <c r="E173" s="10"/>
      <c r="F173" s="26"/>
      <c r="G173" s="26"/>
      <c r="H173" s="26"/>
      <c r="J173" s="26"/>
      <c r="K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row>
    <row r="174" spans="1:37" ht="16.5">
      <c r="A174" s="93" t="s">
        <v>598</v>
      </c>
      <c r="B174" s="81"/>
      <c r="C174" s="48">
        <v>185</v>
      </c>
      <c r="D174" s="61" t="s">
        <v>454</v>
      </c>
      <c r="E174" s="10"/>
      <c r="F174" s="26"/>
      <c r="G174" s="26"/>
      <c r="H174" s="26"/>
      <c r="J174" s="26"/>
      <c r="K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row>
    <row r="175" spans="1:37">
      <c r="A175" s="93" t="s">
        <v>599</v>
      </c>
      <c r="B175" s="81"/>
      <c r="C175" s="48">
        <v>7400</v>
      </c>
      <c r="D175" s="65" t="s">
        <v>435</v>
      </c>
      <c r="E175" s="10"/>
      <c r="F175" s="26"/>
      <c r="G175" s="26"/>
      <c r="H175" s="26"/>
      <c r="J175" s="26"/>
      <c r="K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row>
    <row r="176" spans="1:37" ht="16.5">
      <c r="A176" s="93" t="s">
        <v>600</v>
      </c>
      <c r="B176" s="81"/>
      <c r="C176" s="48">
        <v>50</v>
      </c>
      <c r="D176" s="61" t="s">
        <v>454</v>
      </c>
      <c r="E176" s="10"/>
      <c r="F176" s="26"/>
      <c r="G176" s="26"/>
      <c r="H176" s="26"/>
      <c r="J176" s="26"/>
      <c r="K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row>
    <row r="177" spans="1:37" ht="16.5">
      <c r="A177" s="93" t="s">
        <v>601</v>
      </c>
      <c r="B177" s="81"/>
      <c r="C177" s="48">
        <v>25</v>
      </c>
      <c r="D177" s="61" t="s">
        <v>454</v>
      </c>
      <c r="E177" s="10"/>
      <c r="F177" s="26"/>
      <c r="G177" s="26"/>
      <c r="H177" s="26"/>
      <c r="J177" s="26"/>
      <c r="K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row>
    <row r="178" spans="1:37" ht="16.5">
      <c r="A178" s="93" t="s">
        <v>602</v>
      </c>
      <c r="B178" s="81"/>
      <c r="C178" s="48">
        <v>15</v>
      </c>
      <c r="D178" s="61" t="s">
        <v>454</v>
      </c>
      <c r="E178" s="10"/>
      <c r="F178" s="26"/>
      <c r="G178" s="26"/>
      <c r="H178" s="26"/>
      <c r="J178" s="26"/>
      <c r="K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row>
    <row r="179" spans="1:37" ht="75" customHeight="1">
      <c r="A179" s="484" t="s">
        <v>622</v>
      </c>
      <c r="B179" s="486"/>
      <c r="C179" s="489" t="s">
        <v>629</v>
      </c>
      <c r="D179" s="490"/>
      <c r="E179" s="10"/>
      <c r="F179" s="26"/>
      <c r="G179" s="26"/>
      <c r="H179" s="26"/>
      <c r="J179" s="26"/>
      <c r="K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row>
    <row r="180" spans="1:37" ht="15" customHeight="1">
      <c r="A180" s="121"/>
      <c r="B180" s="121"/>
      <c r="C180" s="124"/>
      <c r="D180" s="124"/>
      <c r="E180" s="10"/>
      <c r="F180" s="26"/>
      <c r="G180" s="26"/>
      <c r="H180" s="26"/>
      <c r="J180" s="26"/>
      <c r="K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row>
    <row r="181" spans="1:37">
      <c r="A181" s="78" t="s">
        <v>630</v>
      </c>
      <c r="B181" s="79"/>
      <c r="C181" s="79"/>
      <c r="D181" s="79"/>
      <c r="E181" s="10"/>
      <c r="F181" s="26"/>
      <c r="G181" s="26"/>
      <c r="H181" s="26"/>
      <c r="J181" s="26"/>
      <c r="K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row>
    <row r="182" spans="1:37" ht="16.5">
      <c r="A182" s="125" t="s">
        <v>800</v>
      </c>
      <c r="B182" s="115"/>
      <c r="C182" s="48">
        <v>90</v>
      </c>
      <c r="D182" s="61" t="s">
        <v>454</v>
      </c>
      <c r="E182" s="10"/>
      <c r="F182" s="26"/>
      <c r="G182" s="26"/>
      <c r="H182" s="26"/>
      <c r="J182" s="26"/>
      <c r="K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row>
    <row r="183" spans="1:37">
      <c r="A183" s="78" t="s">
        <v>631</v>
      </c>
      <c r="B183" s="79"/>
      <c r="C183" s="79"/>
      <c r="D183" s="79"/>
      <c r="E183" s="10"/>
      <c r="F183" s="26"/>
      <c r="G183" s="26"/>
      <c r="H183" s="26"/>
      <c r="J183" s="26"/>
      <c r="K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row>
    <row r="184" spans="1:37">
      <c r="A184" s="125" t="s">
        <v>801</v>
      </c>
      <c r="B184" s="115"/>
      <c r="C184" s="48">
        <v>75</v>
      </c>
      <c r="D184" s="120" t="s">
        <v>436</v>
      </c>
      <c r="E184" s="10"/>
      <c r="F184" s="26"/>
      <c r="G184" s="26"/>
      <c r="H184" s="26"/>
      <c r="J184" s="26"/>
      <c r="K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row>
    <row r="185" spans="1:37">
      <c r="A185" s="78" t="s">
        <v>724</v>
      </c>
      <c r="B185" s="79"/>
      <c r="C185" s="79"/>
      <c r="D185" s="80"/>
      <c r="E185" s="10"/>
      <c r="F185" s="26"/>
      <c r="G185" s="26"/>
      <c r="H185" s="26"/>
      <c r="J185" s="26"/>
      <c r="K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row>
    <row r="186" spans="1:37" ht="16.5">
      <c r="A186" s="93" t="s">
        <v>634</v>
      </c>
      <c r="B186" s="81"/>
      <c r="C186" s="48">
        <v>145</v>
      </c>
      <c r="D186" s="61" t="s">
        <v>454</v>
      </c>
      <c r="E186" s="10"/>
      <c r="F186" s="26"/>
      <c r="G186" s="26"/>
      <c r="H186" s="26"/>
      <c r="J186" s="26"/>
      <c r="K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row>
    <row r="187" spans="1:37" ht="16.5">
      <c r="A187" s="93" t="s">
        <v>635</v>
      </c>
      <c r="B187" s="81"/>
      <c r="C187" s="48">
        <v>120</v>
      </c>
      <c r="D187" s="61" t="s">
        <v>454</v>
      </c>
      <c r="E187" s="10"/>
      <c r="F187" s="26"/>
      <c r="G187" s="26"/>
      <c r="H187" s="26"/>
      <c r="J187" s="26"/>
      <c r="K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row>
    <row r="188" spans="1:37">
      <c r="A188" s="491" t="s">
        <v>632</v>
      </c>
      <c r="B188" s="492"/>
      <c r="C188" s="492"/>
      <c r="D188" s="492"/>
      <c r="E188" s="10"/>
      <c r="F188" s="26"/>
      <c r="G188" s="26"/>
      <c r="H188" s="26"/>
      <c r="J188" s="26"/>
      <c r="K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row>
    <row r="189" spans="1:37" ht="16.5">
      <c r="A189" s="126" t="s">
        <v>636</v>
      </c>
      <c r="B189" s="121"/>
      <c r="C189" s="48">
        <v>40</v>
      </c>
      <c r="D189" s="61" t="s">
        <v>454</v>
      </c>
      <c r="E189" s="10"/>
      <c r="F189" s="26"/>
      <c r="G189" s="26"/>
      <c r="H189" s="26"/>
      <c r="J189" s="26"/>
      <c r="K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row>
    <row r="190" spans="1:37">
      <c r="A190" s="93" t="s">
        <v>637</v>
      </c>
      <c r="B190" s="81"/>
      <c r="C190" s="48">
        <v>35</v>
      </c>
      <c r="D190" s="61" t="s">
        <v>547</v>
      </c>
      <c r="E190" s="10"/>
      <c r="F190" s="26"/>
      <c r="G190" s="26"/>
      <c r="H190" s="26"/>
      <c r="J190" s="26"/>
      <c r="K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row>
    <row r="191" spans="1:37">
      <c r="A191" s="491" t="s">
        <v>639</v>
      </c>
      <c r="B191" s="492"/>
      <c r="C191" s="492"/>
      <c r="D191" s="492"/>
      <c r="E191" s="10"/>
      <c r="F191" s="26"/>
      <c r="G191" s="26"/>
      <c r="H191" s="26"/>
      <c r="J191" s="26"/>
      <c r="K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row>
    <row r="192" spans="1:37">
      <c r="A192" s="93" t="s">
        <v>640</v>
      </c>
      <c r="B192" s="81"/>
      <c r="C192" s="48">
        <v>22300</v>
      </c>
      <c r="D192" s="120" t="s">
        <v>436</v>
      </c>
      <c r="E192" s="10"/>
      <c r="F192" s="26"/>
      <c r="G192" s="26"/>
      <c r="H192" s="26"/>
      <c r="J192" s="26"/>
      <c r="K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row>
    <row r="193" spans="1:37">
      <c r="A193" s="93" t="s">
        <v>641</v>
      </c>
      <c r="B193" s="93"/>
      <c r="C193" s="48">
        <v>25000</v>
      </c>
      <c r="D193" s="120" t="s">
        <v>436</v>
      </c>
      <c r="E193" s="10"/>
      <c r="F193" s="26"/>
      <c r="G193" s="26"/>
      <c r="H193" s="26"/>
      <c r="J193" s="26"/>
      <c r="K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row>
    <row r="194" spans="1:37">
      <c r="A194" s="484" t="s">
        <v>646</v>
      </c>
      <c r="B194" s="485"/>
      <c r="C194" s="485"/>
      <c r="D194" s="486"/>
      <c r="E194" s="10"/>
      <c r="F194" s="26"/>
      <c r="G194" s="26"/>
      <c r="H194" s="26"/>
      <c r="J194" s="26"/>
      <c r="K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row>
    <row r="195" spans="1:37" ht="16.5">
      <c r="A195" s="126" t="s">
        <v>642</v>
      </c>
      <c r="B195" s="127"/>
      <c r="C195" s="48">
        <v>200</v>
      </c>
      <c r="D195" s="61" t="s">
        <v>454</v>
      </c>
      <c r="E195" s="10"/>
      <c r="F195" s="26"/>
      <c r="G195" s="26"/>
      <c r="H195" s="26"/>
      <c r="J195" s="26"/>
      <c r="K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row>
    <row r="196" spans="1:37" ht="16.5">
      <c r="A196" s="126" t="s">
        <v>643</v>
      </c>
      <c r="B196" s="121"/>
      <c r="C196" s="48">
        <v>295</v>
      </c>
      <c r="D196" s="61" t="s">
        <v>454</v>
      </c>
      <c r="E196" s="10"/>
      <c r="F196" s="26"/>
      <c r="G196" s="26"/>
      <c r="H196" s="26"/>
      <c r="J196" s="26"/>
      <c r="K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row>
    <row r="197" spans="1:37">
      <c r="A197" s="484" t="s">
        <v>647</v>
      </c>
      <c r="B197" s="485"/>
      <c r="C197" s="485"/>
      <c r="D197" s="486"/>
      <c r="E197" s="10"/>
      <c r="F197" s="26"/>
      <c r="G197" s="26"/>
      <c r="H197" s="26"/>
      <c r="J197" s="26"/>
      <c r="K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row>
    <row r="198" spans="1:37">
      <c r="A198" s="93" t="s">
        <v>644</v>
      </c>
      <c r="B198" s="81"/>
      <c r="C198" s="48">
        <v>370</v>
      </c>
      <c r="D198" s="61" t="s">
        <v>547</v>
      </c>
      <c r="E198" s="10"/>
      <c r="F198" s="26"/>
      <c r="G198" s="26"/>
      <c r="H198" s="26"/>
      <c r="J198" s="26"/>
      <c r="K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row>
    <row r="199" spans="1:37" ht="16.5">
      <c r="A199" s="128" t="s">
        <v>648</v>
      </c>
      <c r="B199" s="81"/>
      <c r="C199" s="48">
        <v>75</v>
      </c>
      <c r="D199" s="61" t="s">
        <v>454</v>
      </c>
      <c r="E199" s="10"/>
      <c r="F199" s="26"/>
      <c r="G199" s="26"/>
      <c r="H199" s="26"/>
      <c r="J199" s="26"/>
      <c r="K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row>
    <row r="200" spans="1:37">
      <c r="A200" s="484" t="s">
        <v>633</v>
      </c>
      <c r="B200" s="485"/>
      <c r="C200" s="485"/>
      <c r="D200" s="486"/>
      <c r="E200" s="10"/>
      <c r="F200" s="26"/>
      <c r="G200" s="26"/>
      <c r="H200" s="26"/>
      <c r="J200" s="26"/>
      <c r="K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row>
    <row r="201" spans="1:37">
      <c r="A201" s="129" t="s">
        <v>751</v>
      </c>
      <c r="B201" s="128"/>
      <c r="C201" s="48">
        <v>75</v>
      </c>
      <c r="D201" s="119" t="s">
        <v>860</v>
      </c>
      <c r="E201" s="10"/>
      <c r="F201" s="26"/>
      <c r="G201" s="26"/>
      <c r="H201" s="26"/>
      <c r="J201" s="26"/>
      <c r="K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row>
    <row r="202" spans="1:37">
      <c r="A202" s="10"/>
      <c r="B202" s="10"/>
      <c r="C202" s="27"/>
      <c r="D202" s="28"/>
      <c r="E202" s="10"/>
      <c r="F202" s="26"/>
      <c r="G202" s="26"/>
      <c r="H202" s="26"/>
      <c r="J202" s="26"/>
      <c r="K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row>
    <row r="203" spans="1:37">
      <c r="A203" s="130"/>
      <c r="B203" s="10"/>
      <c r="C203" s="131"/>
      <c r="D203" s="132"/>
      <c r="E203" s="10"/>
      <c r="F203" s="26"/>
      <c r="G203" s="26"/>
      <c r="H203" s="26"/>
      <c r="J203" s="26"/>
      <c r="K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row>
    <row r="204" spans="1:37">
      <c r="A204" s="10"/>
      <c r="B204" s="10"/>
      <c r="C204" s="27"/>
      <c r="D204" s="28"/>
      <c r="E204" s="10"/>
      <c r="F204" s="26"/>
      <c r="G204" s="26"/>
      <c r="H204" s="26"/>
      <c r="J204" s="26"/>
      <c r="K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row>
    <row r="205" spans="1:37" ht="32.25" customHeight="1">
      <c r="A205" s="10"/>
      <c r="B205" s="10"/>
      <c r="C205" s="27"/>
      <c r="D205" s="28"/>
      <c r="E205" s="10"/>
      <c r="F205" s="26"/>
      <c r="G205" s="26"/>
      <c r="H205" s="26"/>
      <c r="J205" s="26"/>
      <c r="K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row>
    <row r="206" spans="1:37" ht="36" customHeight="1">
      <c r="A206" s="10"/>
      <c r="B206" s="10"/>
      <c r="C206" s="27"/>
      <c r="D206" s="28"/>
      <c r="E206" s="10"/>
      <c r="F206" s="26"/>
      <c r="G206" s="26"/>
      <c r="J206" s="26"/>
      <c r="K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row>
    <row r="207" spans="1:37">
      <c r="A207" s="10"/>
      <c r="B207" s="10"/>
      <c r="C207" s="27"/>
      <c r="D207" s="28"/>
      <c r="E207" s="10"/>
      <c r="F207" s="26"/>
      <c r="G207" s="26"/>
      <c r="J207" s="26"/>
      <c r="K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row>
    <row r="208" spans="1:37" ht="30.75" customHeight="1">
      <c r="A208" s="10"/>
      <c r="B208" s="10"/>
      <c r="C208" s="27"/>
      <c r="D208" s="28"/>
      <c r="E208" s="10"/>
      <c r="F208" s="26"/>
      <c r="G208" s="26"/>
      <c r="J208" s="26"/>
      <c r="K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row>
    <row r="209" spans="1:37">
      <c r="A209" s="10"/>
      <c r="B209" s="10"/>
      <c r="C209" s="27"/>
      <c r="D209" s="28"/>
      <c r="E209" s="10"/>
      <c r="F209" s="26"/>
      <c r="G209" s="26"/>
      <c r="J209" s="26"/>
      <c r="K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row>
    <row r="210" spans="1:37">
      <c r="A210" s="10"/>
      <c r="B210" s="10"/>
      <c r="C210" s="27"/>
      <c r="D210" s="28"/>
      <c r="E210" s="10"/>
      <c r="F210" s="26"/>
      <c r="G210" s="26"/>
      <c r="J210" s="26"/>
      <c r="K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row>
    <row r="211" spans="1:37" ht="28.5" customHeight="1">
      <c r="A211" s="10"/>
      <c r="B211" s="10"/>
      <c r="C211" s="27"/>
      <c r="D211" s="28"/>
      <c r="E211" s="10"/>
      <c r="F211" s="26"/>
      <c r="G211" s="26"/>
      <c r="J211" s="26"/>
      <c r="K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row>
    <row r="212" spans="1:37">
      <c r="A212" s="10"/>
      <c r="B212" s="10"/>
      <c r="C212" s="27"/>
      <c r="D212" s="28"/>
      <c r="E212" s="10"/>
      <c r="F212" s="26"/>
      <c r="G212" s="26"/>
      <c r="J212" s="26"/>
      <c r="K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row>
    <row r="213" spans="1:37" ht="22.5" customHeight="1">
      <c r="A213" s="10"/>
      <c r="B213" s="10"/>
      <c r="C213" s="27"/>
      <c r="D213" s="28"/>
      <c r="E213" s="10"/>
      <c r="F213" s="26"/>
      <c r="G213" s="26"/>
      <c r="J213" s="26"/>
      <c r="K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row>
    <row r="214" spans="1:37" ht="50.25" customHeight="1">
      <c r="A214" s="10"/>
      <c r="B214" s="10"/>
      <c r="C214" s="27"/>
      <c r="D214" s="28"/>
      <c r="E214" s="10"/>
      <c r="F214" s="26"/>
      <c r="G214" s="26"/>
      <c r="J214" s="26"/>
      <c r="K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row>
    <row r="215" spans="1:37" ht="30" customHeight="1">
      <c r="A215" s="10"/>
      <c r="B215" s="10"/>
      <c r="C215" s="27"/>
      <c r="D215" s="28"/>
      <c r="E215" s="10"/>
      <c r="F215" s="26"/>
      <c r="G215" s="26"/>
      <c r="J215" s="26"/>
      <c r="K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row>
    <row r="216" spans="1:37" ht="30" customHeight="1">
      <c r="A216" s="10"/>
      <c r="B216" s="10"/>
      <c r="C216" s="27"/>
      <c r="D216" s="28"/>
      <c r="E216" s="10"/>
      <c r="F216" s="26"/>
      <c r="G216" s="26"/>
      <c r="J216" s="26"/>
      <c r="K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row>
    <row r="217" spans="1:37" ht="30" customHeight="1">
      <c r="A217" s="10"/>
      <c r="B217" s="10"/>
      <c r="C217" s="27"/>
      <c r="D217" s="28"/>
      <c r="E217" s="10"/>
      <c r="F217" s="26"/>
      <c r="G217" s="26"/>
      <c r="J217" s="26"/>
      <c r="K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row>
    <row r="218" spans="1:37" ht="39.75" customHeight="1">
      <c r="A218" s="10"/>
      <c r="B218" s="10"/>
      <c r="C218" s="27"/>
      <c r="D218" s="28"/>
      <c r="E218" s="10"/>
      <c r="F218" s="26"/>
      <c r="G218" s="26"/>
      <c r="J218" s="26"/>
      <c r="K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row>
    <row r="219" spans="1:37" ht="27" customHeight="1">
      <c r="A219" s="10"/>
      <c r="B219" s="10"/>
      <c r="C219" s="27"/>
      <c r="D219" s="28"/>
      <c r="E219" s="10"/>
      <c r="F219" s="26"/>
      <c r="G219" s="26"/>
      <c r="J219" s="26"/>
      <c r="K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row>
    <row r="220" spans="1:37" ht="31.5" customHeight="1">
      <c r="A220" s="10"/>
      <c r="B220" s="10"/>
      <c r="C220" s="27"/>
      <c r="D220" s="28"/>
      <c r="E220" s="10"/>
      <c r="F220" s="26"/>
      <c r="G220" s="26"/>
      <c r="J220" s="26"/>
      <c r="K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row>
    <row r="221" spans="1:37" ht="31.5" customHeight="1">
      <c r="A221" s="10"/>
      <c r="B221" s="10"/>
      <c r="C221" s="27"/>
      <c r="D221" s="28"/>
      <c r="E221" s="10"/>
      <c r="F221" s="26"/>
      <c r="G221" s="26"/>
      <c r="J221" s="26"/>
      <c r="K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row>
    <row r="222" spans="1:37" ht="37.5" customHeight="1">
      <c r="A222" s="10"/>
      <c r="B222" s="10"/>
      <c r="C222" s="27"/>
      <c r="D222" s="28"/>
      <c r="E222" s="10"/>
      <c r="F222" s="26"/>
      <c r="G222" s="26"/>
      <c r="J222" s="26"/>
      <c r="K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row>
    <row r="223" spans="1:37" ht="28.5" customHeight="1">
      <c r="A223" s="10"/>
      <c r="B223" s="10"/>
      <c r="C223" s="27"/>
      <c r="D223" s="28"/>
      <c r="E223" s="10"/>
      <c r="F223" s="26"/>
      <c r="G223" s="26"/>
      <c r="J223" s="26"/>
      <c r="K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row>
    <row r="224" spans="1:37" ht="31.5" customHeight="1">
      <c r="A224" s="10"/>
      <c r="B224" s="10"/>
      <c r="C224" s="27"/>
      <c r="D224" s="28"/>
      <c r="E224" s="10"/>
      <c r="F224" s="26"/>
      <c r="G224" s="26"/>
      <c r="J224" s="26"/>
      <c r="K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row>
    <row r="225" spans="1:37" ht="31.5" customHeight="1">
      <c r="A225" s="10"/>
      <c r="B225" s="10"/>
      <c r="C225" s="27"/>
      <c r="D225" s="28"/>
      <c r="E225" s="10"/>
      <c r="F225" s="26"/>
      <c r="G225" s="26"/>
      <c r="J225" s="26"/>
      <c r="K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row>
    <row r="226" spans="1:37" ht="15" customHeight="1">
      <c r="A226" s="10"/>
      <c r="B226" s="10"/>
      <c r="C226" s="27"/>
      <c r="D226" s="28"/>
      <c r="E226" s="10"/>
      <c r="F226" s="26"/>
      <c r="G226" s="26"/>
      <c r="J226" s="26"/>
      <c r="K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row>
    <row r="227" spans="1:37">
      <c r="A227" s="10"/>
      <c r="B227" s="10"/>
      <c r="C227" s="27"/>
      <c r="D227" s="28"/>
      <c r="E227" s="10"/>
      <c r="F227" s="26"/>
      <c r="G227" s="26"/>
      <c r="J227" s="26"/>
      <c r="K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row>
    <row r="228" spans="1:37">
      <c r="A228" s="10"/>
      <c r="B228" s="10"/>
      <c r="C228" s="27"/>
      <c r="D228" s="28"/>
      <c r="E228" s="10"/>
      <c r="F228" s="26"/>
      <c r="G228" s="26"/>
      <c r="J228" s="26"/>
      <c r="K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row>
    <row r="229" spans="1:37" ht="29.25" customHeight="1">
      <c r="A229" s="10"/>
      <c r="B229" s="10"/>
      <c r="C229" s="27"/>
      <c r="D229" s="28"/>
      <c r="E229" s="10"/>
      <c r="F229" s="26"/>
      <c r="G229" s="26"/>
      <c r="J229" s="26"/>
      <c r="K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row>
    <row r="230" spans="1:37">
      <c r="A230" s="10"/>
      <c r="B230" s="10"/>
      <c r="C230" s="27"/>
      <c r="D230" s="28"/>
      <c r="E230" s="10"/>
      <c r="F230" s="26"/>
      <c r="G230" s="26"/>
      <c r="J230" s="26"/>
      <c r="K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row>
    <row r="231" spans="1:37" ht="30" customHeight="1">
      <c r="A231" s="10"/>
      <c r="B231" s="10"/>
      <c r="C231" s="27"/>
      <c r="D231" s="28"/>
      <c r="E231" s="10"/>
      <c r="F231" s="26"/>
      <c r="G231" s="26"/>
      <c r="J231" s="26"/>
      <c r="K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row>
    <row r="232" spans="1:37" ht="33" customHeight="1">
      <c r="A232" s="10"/>
      <c r="B232" s="10"/>
      <c r="C232" s="27"/>
      <c r="D232" s="28"/>
      <c r="E232" s="10"/>
      <c r="F232" s="26"/>
      <c r="G232" s="26"/>
      <c r="J232" s="26"/>
      <c r="K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row>
    <row r="233" spans="1:37" ht="38.25" customHeight="1">
      <c r="A233" s="10"/>
      <c r="B233" s="10"/>
      <c r="C233" s="27"/>
      <c r="D233" s="28"/>
      <c r="E233" s="10"/>
      <c r="F233" s="26"/>
      <c r="G233" s="26"/>
      <c r="J233" s="26"/>
      <c r="K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row>
    <row r="234" spans="1:37">
      <c r="A234" s="10"/>
      <c r="B234" s="10"/>
      <c r="C234" s="27"/>
      <c r="D234" s="28"/>
      <c r="E234" s="10"/>
      <c r="F234" s="26"/>
      <c r="G234" s="26"/>
      <c r="J234" s="26"/>
      <c r="K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row>
    <row r="235" spans="1:37" ht="16.5" customHeight="1">
      <c r="A235" s="10"/>
      <c r="B235" s="10"/>
      <c r="C235" s="27"/>
      <c r="D235" s="28"/>
      <c r="E235" s="10"/>
      <c r="F235" s="26"/>
      <c r="G235" s="26"/>
      <c r="J235" s="26"/>
      <c r="K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row>
    <row r="236" spans="1:37">
      <c r="A236" s="10"/>
      <c r="B236" s="10"/>
      <c r="C236" s="27"/>
      <c r="D236" s="28"/>
      <c r="E236" s="10"/>
      <c r="F236" s="26"/>
      <c r="G236" s="26"/>
      <c r="J236" s="26"/>
      <c r="K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row>
    <row r="237" spans="1:37">
      <c r="A237" s="10"/>
      <c r="B237" s="10"/>
      <c r="C237" s="27"/>
      <c r="D237" s="28"/>
      <c r="E237" s="10"/>
      <c r="F237" s="26"/>
      <c r="G237" s="26"/>
      <c r="J237" s="26"/>
      <c r="K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row>
    <row r="238" spans="1:37" ht="15" customHeight="1">
      <c r="A238" s="10"/>
      <c r="B238" s="10"/>
      <c r="C238" s="27"/>
      <c r="D238" s="28"/>
      <c r="E238" s="10"/>
      <c r="F238" s="26"/>
      <c r="G238" s="26"/>
      <c r="J238" s="26"/>
      <c r="K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row>
    <row r="239" spans="1:37">
      <c r="A239" s="10"/>
      <c r="B239" s="10"/>
      <c r="C239" s="27"/>
      <c r="D239" s="28"/>
      <c r="E239" s="10"/>
      <c r="F239" s="26"/>
      <c r="G239" s="26"/>
      <c r="J239" s="26"/>
      <c r="K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row>
    <row r="240" spans="1:37">
      <c r="A240" s="10"/>
      <c r="B240" s="10"/>
      <c r="C240" s="27"/>
      <c r="D240" s="28"/>
      <c r="E240" s="10"/>
      <c r="F240" s="26"/>
      <c r="G240" s="26"/>
      <c r="H240" s="26"/>
      <c r="J240" s="26"/>
      <c r="K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row>
    <row r="241" spans="1:37">
      <c r="A241" s="10"/>
      <c r="B241" s="10"/>
      <c r="C241" s="27"/>
      <c r="D241" s="28"/>
      <c r="E241" s="10"/>
      <c r="F241" s="26"/>
      <c r="G241" s="26"/>
      <c r="H241" s="26"/>
      <c r="J241" s="26"/>
      <c r="K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row>
    <row r="242" spans="1:37">
      <c r="A242" s="10"/>
      <c r="B242" s="10"/>
      <c r="C242" s="27"/>
      <c r="D242" s="28"/>
      <c r="E242" s="10"/>
      <c r="F242" s="26"/>
      <c r="G242" s="26"/>
      <c r="H242" s="26"/>
      <c r="J242" s="26"/>
      <c r="K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row>
    <row r="243" spans="1:37" ht="29.25" customHeight="1">
      <c r="A243" s="10"/>
      <c r="B243" s="10"/>
      <c r="C243" s="27"/>
      <c r="D243" s="28"/>
      <c r="E243" s="10"/>
      <c r="F243" s="26"/>
      <c r="G243" s="26"/>
      <c r="H243" s="26"/>
      <c r="J243" s="26"/>
      <c r="K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row>
    <row r="244" spans="1:37" ht="16.5" customHeight="1">
      <c r="A244" s="10"/>
      <c r="B244" s="10"/>
      <c r="C244" s="27"/>
      <c r="D244" s="28"/>
      <c r="E244" s="10"/>
      <c r="F244" s="26"/>
      <c r="G244" s="26"/>
      <c r="H244" s="26"/>
      <c r="J244" s="26"/>
      <c r="K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row>
    <row r="245" spans="1:37">
      <c r="A245" s="10"/>
      <c r="B245" s="10"/>
      <c r="C245" s="27"/>
      <c r="D245" s="28"/>
      <c r="E245" s="10"/>
      <c r="F245" s="26"/>
      <c r="G245" s="26"/>
      <c r="H245" s="26"/>
      <c r="J245" s="26"/>
      <c r="K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row>
    <row r="246" spans="1:37">
      <c r="A246" s="10"/>
      <c r="B246" s="10"/>
      <c r="C246" s="27"/>
      <c r="D246" s="28"/>
      <c r="E246" s="10"/>
      <c r="F246" s="26"/>
      <c r="G246" s="26"/>
      <c r="H246" s="26"/>
      <c r="J246" s="26"/>
      <c r="K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row>
    <row r="247" spans="1:37">
      <c r="A247" s="10"/>
      <c r="B247" s="10"/>
      <c r="C247" s="27"/>
      <c r="D247" s="28"/>
      <c r="E247" s="10"/>
      <c r="F247" s="26"/>
      <c r="G247" s="26"/>
      <c r="H247" s="26"/>
      <c r="J247" s="26"/>
      <c r="K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row>
    <row r="248" spans="1:37">
      <c r="A248" s="10"/>
      <c r="B248" s="10"/>
      <c r="C248" s="27"/>
      <c r="D248" s="28"/>
      <c r="E248" s="10"/>
      <c r="F248" s="26"/>
      <c r="G248" s="26"/>
      <c r="H248" s="26"/>
      <c r="J248" s="26"/>
      <c r="K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row>
    <row r="249" spans="1:37">
      <c r="A249" s="10"/>
      <c r="B249" s="10"/>
      <c r="C249" s="27"/>
      <c r="D249" s="28"/>
      <c r="E249" s="10"/>
      <c r="F249" s="26"/>
      <c r="G249" s="26"/>
      <c r="H249" s="26"/>
      <c r="J249" s="26"/>
      <c r="K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row>
    <row r="250" spans="1:37">
      <c r="A250" s="10"/>
      <c r="B250" s="10"/>
      <c r="C250" s="27"/>
      <c r="D250" s="28"/>
      <c r="E250" s="10"/>
      <c r="F250" s="26"/>
      <c r="G250" s="26"/>
      <c r="H250" s="26"/>
      <c r="J250" s="26"/>
      <c r="K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row>
    <row r="251" spans="1:37">
      <c r="A251" s="10"/>
      <c r="B251" s="10"/>
      <c r="C251" s="27"/>
      <c r="D251" s="28"/>
      <c r="E251" s="10"/>
      <c r="F251" s="26"/>
      <c r="G251" s="26"/>
      <c r="H251" s="26"/>
      <c r="J251" s="26"/>
      <c r="K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row>
    <row r="252" spans="1:37" ht="28.5" customHeight="1">
      <c r="A252" s="10"/>
      <c r="B252" s="10"/>
      <c r="C252" s="131"/>
      <c r="D252" s="10"/>
      <c r="E252" s="10"/>
      <c r="F252" s="26"/>
      <c r="G252" s="26"/>
      <c r="H252" s="26"/>
      <c r="J252" s="26"/>
      <c r="K252" s="10"/>
      <c r="M252" s="10"/>
      <c r="N252" s="10"/>
      <c r="O252" s="10"/>
      <c r="P252" s="10"/>
      <c r="Q252" s="10"/>
      <c r="R252" s="10"/>
      <c r="S252" s="10"/>
      <c r="T252" s="10"/>
      <c r="U252" s="10"/>
      <c r="V252" s="10"/>
      <c r="W252" s="10"/>
      <c r="X252" s="10"/>
      <c r="Y252" s="10"/>
      <c r="Z252" s="10"/>
      <c r="AA252" s="10"/>
    </row>
    <row r="253" spans="1:37" ht="15" customHeight="1">
      <c r="A253" s="10"/>
      <c r="B253" s="10"/>
      <c r="C253" s="27"/>
      <c r="D253" s="28"/>
      <c r="E253" s="10"/>
      <c r="F253" s="26"/>
      <c r="G253" s="26"/>
      <c r="H253" s="26"/>
      <c r="J253" s="26"/>
      <c r="K253" s="10"/>
      <c r="M253" s="10"/>
      <c r="N253" s="10"/>
      <c r="O253" s="10"/>
      <c r="P253" s="10"/>
      <c r="Q253" s="10"/>
      <c r="R253" s="10"/>
      <c r="S253" s="10"/>
      <c r="T253" s="10"/>
      <c r="U253" s="10"/>
      <c r="V253" s="10"/>
      <c r="W253" s="10"/>
      <c r="X253" s="10"/>
      <c r="Y253" s="10"/>
      <c r="Z253" s="10"/>
      <c r="AA253" s="10"/>
    </row>
    <row r="254" spans="1:37" ht="15" customHeight="1">
      <c r="A254" s="10"/>
      <c r="B254" s="10"/>
      <c r="C254" s="27"/>
      <c r="D254" s="28"/>
      <c r="E254" s="10"/>
      <c r="F254" s="26"/>
      <c r="G254" s="26"/>
      <c r="H254" s="26"/>
      <c r="J254" s="26"/>
      <c r="K254" s="10"/>
      <c r="M254" s="10"/>
      <c r="N254" s="10"/>
      <c r="O254" s="10"/>
      <c r="P254" s="10"/>
      <c r="Q254" s="10"/>
      <c r="R254" s="10"/>
      <c r="S254" s="10"/>
      <c r="T254" s="10"/>
      <c r="U254" s="10"/>
      <c r="V254" s="10"/>
      <c r="W254" s="10"/>
      <c r="X254" s="10"/>
      <c r="Y254" s="10"/>
      <c r="Z254" s="10"/>
      <c r="AA254" s="10"/>
    </row>
    <row r="255" spans="1:37" ht="15" customHeight="1">
      <c r="A255" s="10"/>
      <c r="B255" s="10"/>
      <c r="C255" s="27"/>
      <c r="D255" s="28"/>
      <c r="E255" s="10"/>
      <c r="F255" s="26"/>
      <c r="G255" s="26"/>
      <c r="H255" s="26"/>
      <c r="J255" s="26"/>
      <c r="K255" s="10"/>
      <c r="M255" s="10"/>
      <c r="N255" s="10"/>
      <c r="O255" s="10"/>
      <c r="P255" s="10"/>
      <c r="Q255" s="10"/>
      <c r="R255" s="10"/>
      <c r="S255" s="10"/>
      <c r="T255" s="10"/>
      <c r="U255" s="10"/>
      <c r="V255" s="10"/>
      <c r="W255" s="10"/>
      <c r="X255" s="10"/>
      <c r="Y255" s="10"/>
      <c r="Z255" s="10"/>
      <c r="AA255" s="10"/>
    </row>
    <row r="256" spans="1:37">
      <c r="A256" s="10"/>
      <c r="B256" s="10"/>
      <c r="C256" s="27"/>
      <c r="D256" s="28"/>
      <c r="E256" s="10"/>
      <c r="F256" s="26"/>
      <c r="G256" s="26"/>
      <c r="H256" s="26"/>
      <c r="J256" s="26"/>
      <c r="K256" s="10"/>
      <c r="M256" s="10"/>
      <c r="N256" s="10"/>
      <c r="O256" s="10"/>
      <c r="P256" s="10"/>
      <c r="Q256" s="10"/>
      <c r="R256" s="10"/>
      <c r="S256" s="10"/>
      <c r="T256" s="10"/>
      <c r="U256" s="10"/>
      <c r="V256" s="10"/>
      <c r="W256" s="10"/>
      <c r="X256" s="10"/>
      <c r="Y256" s="10"/>
      <c r="Z256" s="10"/>
      <c r="AA256" s="10"/>
    </row>
    <row r="257" spans="1:27" ht="15" customHeight="1">
      <c r="A257" s="10"/>
      <c r="B257" s="10"/>
      <c r="C257" s="27"/>
      <c r="D257" s="28"/>
      <c r="E257" s="10"/>
      <c r="F257" s="26"/>
      <c r="G257" s="26"/>
      <c r="H257" s="26"/>
      <c r="J257" s="26"/>
      <c r="K257" s="10"/>
      <c r="M257" s="10"/>
      <c r="N257" s="10"/>
      <c r="O257" s="10"/>
      <c r="P257" s="10"/>
      <c r="Q257" s="10"/>
      <c r="R257" s="10"/>
      <c r="S257" s="10"/>
      <c r="T257" s="10"/>
      <c r="U257" s="10"/>
      <c r="V257" s="10"/>
      <c r="W257" s="10"/>
      <c r="X257" s="10"/>
      <c r="Y257" s="10"/>
      <c r="Z257" s="10"/>
      <c r="AA257" s="10"/>
    </row>
    <row r="258" spans="1:27" ht="15" customHeight="1">
      <c r="A258" s="10"/>
      <c r="B258" s="10"/>
      <c r="C258" s="27"/>
      <c r="D258" s="28"/>
      <c r="E258" s="10"/>
      <c r="F258" s="26"/>
      <c r="G258" s="26"/>
      <c r="H258" s="26"/>
      <c r="J258" s="26"/>
      <c r="K258" s="10"/>
      <c r="M258" s="10"/>
      <c r="N258" s="10"/>
      <c r="O258" s="10"/>
      <c r="P258" s="10"/>
      <c r="Q258" s="10"/>
      <c r="R258" s="10"/>
      <c r="S258" s="10"/>
      <c r="T258" s="10"/>
      <c r="U258" s="10"/>
      <c r="V258" s="10"/>
      <c r="W258" s="10"/>
      <c r="X258" s="10"/>
      <c r="Y258" s="10"/>
      <c r="Z258" s="10"/>
      <c r="AA258" s="10"/>
    </row>
    <row r="259" spans="1:27">
      <c r="A259" s="10"/>
      <c r="B259" s="10"/>
      <c r="C259" s="27"/>
      <c r="D259" s="28"/>
      <c r="E259" s="10"/>
      <c r="F259" s="26"/>
      <c r="G259" s="26"/>
      <c r="H259" s="26"/>
      <c r="J259" s="26"/>
      <c r="K259" s="10"/>
      <c r="M259" s="10"/>
      <c r="N259" s="10"/>
      <c r="O259" s="10"/>
      <c r="P259" s="10"/>
      <c r="Q259" s="10"/>
      <c r="R259" s="10"/>
      <c r="S259" s="10"/>
      <c r="T259" s="10"/>
      <c r="U259" s="10"/>
      <c r="V259" s="10"/>
      <c r="W259" s="10"/>
      <c r="X259" s="10"/>
      <c r="Y259" s="10"/>
      <c r="Z259" s="10"/>
      <c r="AA259" s="10"/>
    </row>
    <row r="260" spans="1:27" ht="15" customHeight="1">
      <c r="A260" s="10"/>
      <c r="B260" s="10"/>
      <c r="C260" s="27"/>
      <c r="D260" s="28"/>
      <c r="E260" s="10"/>
      <c r="F260" s="26"/>
      <c r="G260" s="26"/>
      <c r="H260" s="26"/>
      <c r="J260" s="26"/>
      <c r="K260" s="10"/>
      <c r="M260" s="10"/>
      <c r="N260" s="10"/>
      <c r="O260" s="10"/>
      <c r="P260" s="10"/>
      <c r="Q260" s="10"/>
      <c r="R260" s="10"/>
      <c r="S260" s="10"/>
      <c r="T260" s="10"/>
      <c r="U260" s="10"/>
      <c r="V260" s="10"/>
      <c r="W260" s="10"/>
      <c r="X260" s="10"/>
      <c r="Y260" s="10"/>
      <c r="Z260" s="10"/>
      <c r="AA260" s="10"/>
    </row>
    <row r="261" spans="1:27" ht="15" customHeight="1">
      <c r="A261" s="10"/>
      <c r="B261" s="10"/>
      <c r="C261" s="27"/>
      <c r="D261" s="28"/>
      <c r="E261" s="10"/>
      <c r="F261" s="26"/>
      <c r="G261" s="26"/>
      <c r="H261" s="26"/>
      <c r="J261" s="26"/>
      <c r="K261" s="10"/>
      <c r="M261" s="10"/>
      <c r="N261" s="10"/>
      <c r="O261" s="10"/>
      <c r="P261" s="10"/>
      <c r="Q261" s="10"/>
      <c r="R261" s="10"/>
      <c r="S261" s="10"/>
      <c r="T261" s="10"/>
      <c r="U261" s="10"/>
      <c r="V261" s="10"/>
      <c r="W261" s="10"/>
      <c r="X261" s="10"/>
      <c r="Y261" s="10"/>
      <c r="Z261" s="10"/>
      <c r="AA261" s="10"/>
    </row>
    <row r="262" spans="1:27">
      <c r="A262" s="10"/>
      <c r="B262" s="10"/>
      <c r="C262" s="27"/>
      <c r="D262" s="28"/>
      <c r="E262" s="10"/>
      <c r="F262" s="26"/>
      <c r="G262" s="26"/>
      <c r="H262" s="26"/>
      <c r="J262" s="26"/>
      <c r="K262" s="10"/>
      <c r="M262" s="10"/>
    </row>
    <row r="263" spans="1:27">
      <c r="A263" s="10"/>
      <c r="B263" s="10"/>
      <c r="C263" s="27"/>
      <c r="D263" s="28"/>
      <c r="E263" s="10"/>
      <c r="F263" s="26"/>
      <c r="G263" s="26"/>
      <c r="H263" s="26"/>
      <c r="J263" s="26"/>
      <c r="K263" s="10"/>
      <c r="M263" s="10"/>
    </row>
    <row r="264" spans="1:27">
      <c r="A264" s="10"/>
      <c r="B264" s="10"/>
      <c r="C264" s="27"/>
      <c r="D264" s="28"/>
      <c r="E264" s="10"/>
      <c r="F264" s="26"/>
      <c r="G264" s="26"/>
      <c r="H264" s="26"/>
      <c r="J264" s="26"/>
      <c r="K264" s="10"/>
      <c r="M264" s="10"/>
    </row>
    <row r="265" spans="1:27">
      <c r="A265" s="10"/>
      <c r="B265" s="10"/>
      <c r="C265" s="27"/>
      <c r="D265" s="28"/>
      <c r="E265" s="10"/>
      <c r="F265" s="26"/>
      <c r="G265" s="26"/>
      <c r="H265" s="26"/>
      <c r="J265" s="26"/>
      <c r="K265" s="10"/>
      <c r="M265" s="10"/>
    </row>
    <row r="266" spans="1:27">
      <c r="A266" s="10"/>
      <c r="B266" s="10"/>
      <c r="C266" s="27"/>
      <c r="D266" s="28"/>
      <c r="E266" s="10"/>
      <c r="F266" s="26"/>
      <c r="G266" s="26"/>
      <c r="H266" s="26"/>
      <c r="J266" s="26"/>
      <c r="K266" s="10"/>
      <c r="M266" s="10"/>
    </row>
    <row r="267" spans="1:27">
      <c r="A267" s="10"/>
      <c r="B267" s="10"/>
      <c r="C267" s="27"/>
      <c r="D267" s="28"/>
      <c r="E267" s="10"/>
      <c r="F267" s="26"/>
      <c r="G267" s="26"/>
      <c r="H267" s="26"/>
      <c r="J267" s="26"/>
      <c r="K267" s="10"/>
      <c r="M267" s="10"/>
    </row>
    <row r="268" spans="1:27">
      <c r="A268" s="10"/>
      <c r="B268" s="10"/>
      <c r="C268" s="27"/>
      <c r="D268" s="28"/>
      <c r="E268" s="10"/>
      <c r="F268" s="26"/>
      <c r="G268" s="26"/>
      <c r="H268" s="26"/>
      <c r="J268" s="26"/>
      <c r="K268" s="10"/>
      <c r="M268" s="10"/>
    </row>
    <row r="269" spans="1:27">
      <c r="A269" s="10"/>
      <c r="B269" s="10"/>
      <c r="C269" s="27"/>
      <c r="D269" s="28"/>
      <c r="E269" s="10"/>
      <c r="F269" s="26"/>
      <c r="G269" s="26"/>
      <c r="H269" s="26"/>
      <c r="J269" s="26"/>
      <c r="K269" s="10"/>
      <c r="M269" s="10"/>
    </row>
    <row r="270" spans="1:27">
      <c r="A270" s="10"/>
      <c r="B270" s="10"/>
      <c r="C270" s="27"/>
      <c r="D270" s="28"/>
      <c r="E270" s="10"/>
      <c r="F270" s="26"/>
      <c r="G270" s="26"/>
      <c r="H270" s="26"/>
      <c r="J270" s="26"/>
      <c r="K270" s="10"/>
      <c r="M270" s="10"/>
    </row>
    <row r="271" spans="1:27">
      <c r="A271" s="10"/>
      <c r="B271" s="10"/>
      <c r="C271" s="27"/>
      <c r="D271" s="28"/>
      <c r="E271" s="10"/>
      <c r="F271" s="26"/>
      <c r="G271" s="26"/>
      <c r="H271" s="26"/>
      <c r="J271" s="26"/>
      <c r="K271" s="10"/>
      <c r="M271" s="10"/>
    </row>
    <row r="272" spans="1:27">
      <c r="A272" s="10"/>
      <c r="B272" s="10"/>
      <c r="C272" s="27"/>
      <c r="D272" s="28"/>
      <c r="E272" s="10"/>
      <c r="F272" s="26"/>
      <c r="G272" s="26"/>
      <c r="H272" s="26"/>
      <c r="J272" s="26"/>
      <c r="K272" s="10"/>
      <c r="M272" s="10"/>
    </row>
    <row r="273" spans="1:13">
      <c r="A273" s="10"/>
      <c r="B273" s="10"/>
      <c r="C273" s="27"/>
      <c r="D273" s="28"/>
      <c r="E273" s="10"/>
      <c r="F273" s="26"/>
      <c r="G273" s="26"/>
      <c r="H273" s="26"/>
      <c r="J273" s="26"/>
      <c r="K273" s="10"/>
      <c r="M273" s="10"/>
    </row>
    <row r="274" spans="1:13">
      <c r="A274" s="10"/>
      <c r="B274" s="10"/>
      <c r="C274" s="27"/>
      <c r="D274" s="28"/>
      <c r="E274" s="10"/>
      <c r="F274" s="26"/>
      <c r="G274" s="26"/>
      <c r="H274" s="26"/>
      <c r="J274" s="26"/>
      <c r="K274" s="10"/>
      <c r="M274" s="10"/>
    </row>
    <row r="275" spans="1:13">
      <c r="A275" s="10"/>
      <c r="B275" s="10"/>
      <c r="C275" s="27"/>
      <c r="D275" s="28"/>
      <c r="E275" s="10"/>
      <c r="F275" s="26"/>
      <c r="G275" s="26"/>
      <c r="H275" s="26"/>
      <c r="J275" s="26"/>
      <c r="K275" s="10"/>
      <c r="M275" s="10"/>
    </row>
    <row r="276" spans="1:13">
      <c r="A276" s="10"/>
      <c r="B276" s="10"/>
      <c r="C276" s="27"/>
      <c r="D276" s="28"/>
      <c r="E276" s="10"/>
      <c r="F276" s="26"/>
      <c r="G276" s="26"/>
      <c r="H276" s="26"/>
      <c r="J276" s="26"/>
      <c r="K276" s="10"/>
      <c r="M276" s="10"/>
    </row>
    <row r="277" spans="1:13">
      <c r="A277" s="10"/>
      <c r="B277" s="10"/>
      <c r="C277" s="27"/>
      <c r="D277" s="28"/>
      <c r="E277" s="10"/>
      <c r="F277" s="26"/>
      <c r="G277" s="26"/>
      <c r="H277" s="26"/>
      <c r="J277" s="26"/>
      <c r="K277" s="10"/>
      <c r="M277" s="10"/>
    </row>
    <row r="278" spans="1:13">
      <c r="A278" s="10"/>
      <c r="B278" s="10"/>
      <c r="C278" s="27"/>
      <c r="D278" s="28"/>
      <c r="E278" s="10"/>
      <c r="F278" s="26"/>
      <c r="G278" s="26"/>
      <c r="H278" s="26"/>
      <c r="J278" s="26"/>
      <c r="K278" s="10"/>
      <c r="M278" s="10"/>
    </row>
    <row r="279" spans="1:13">
      <c r="A279" s="10"/>
      <c r="B279" s="10"/>
      <c r="C279" s="27"/>
      <c r="D279" s="28"/>
      <c r="E279" s="10"/>
      <c r="F279" s="26"/>
      <c r="G279" s="26"/>
      <c r="H279" s="26"/>
      <c r="J279" s="26"/>
      <c r="K279" s="10"/>
      <c r="M279" s="10"/>
    </row>
    <row r="280" spans="1:13">
      <c r="A280" s="10"/>
      <c r="B280" s="10"/>
      <c r="C280" s="27"/>
      <c r="D280" s="28"/>
      <c r="E280" s="10"/>
      <c r="F280" s="26"/>
      <c r="G280" s="26"/>
      <c r="H280" s="26"/>
      <c r="J280" s="26"/>
      <c r="K280" s="10"/>
      <c r="M280" s="10"/>
    </row>
    <row r="281" spans="1:13">
      <c r="A281" s="10"/>
      <c r="B281" s="10"/>
      <c r="C281" s="27"/>
      <c r="D281" s="28"/>
      <c r="E281" s="10"/>
      <c r="F281" s="26"/>
      <c r="G281" s="26"/>
      <c r="H281" s="26"/>
      <c r="J281" s="26"/>
      <c r="K281" s="10"/>
      <c r="M281" s="10"/>
    </row>
    <row r="282" spans="1:13">
      <c r="A282" s="10"/>
      <c r="B282" s="10"/>
      <c r="C282" s="27"/>
      <c r="D282" s="28"/>
      <c r="E282" s="10"/>
      <c r="F282" s="26"/>
      <c r="G282" s="26"/>
      <c r="H282" s="26"/>
      <c r="J282" s="26"/>
      <c r="K282" s="10"/>
      <c r="M282" s="10"/>
    </row>
    <row r="283" spans="1:13">
      <c r="A283" s="10"/>
      <c r="B283" s="10"/>
      <c r="C283" s="27"/>
      <c r="D283" s="28"/>
      <c r="E283" s="10"/>
      <c r="F283" s="26"/>
      <c r="G283" s="26"/>
      <c r="H283" s="26"/>
      <c r="J283" s="26"/>
      <c r="K283" s="10"/>
      <c r="M283" s="10"/>
    </row>
    <row r="284" spans="1:13">
      <c r="A284" s="10"/>
      <c r="B284" s="10"/>
      <c r="C284" s="27"/>
      <c r="D284" s="28"/>
      <c r="E284" s="10"/>
      <c r="F284" s="26"/>
      <c r="G284" s="26"/>
      <c r="H284" s="26"/>
      <c r="J284" s="26"/>
      <c r="K284" s="10"/>
      <c r="M284" s="10"/>
    </row>
    <row r="285" spans="1:13">
      <c r="A285" s="10"/>
      <c r="B285" s="10"/>
      <c r="C285" s="27"/>
      <c r="D285" s="28"/>
      <c r="E285" s="10"/>
      <c r="F285" s="26"/>
      <c r="G285" s="26"/>
      <c r="H285" s="26"/>
      <c r="J285" s="26"/>
      <c r="K285" s="10"/>
      <c r="M285" s="10"/>
    </row>
    <row r="286" spans="1:13">
      <c r="A286" s="10"/>
      <c r="B286" s="10"/>
      <c r="C286" s="27"/>
      <c r="D286" s="28"/>
      <c r="E286" s="10"/>
      <c r="F286" s="26"/>
      <c r="G286" s="26"/>
      <c r="H286" s="26"/>
      <c r="J286" s="26"/>
      <c r="K286" s="10"/>
      <c r="M286" s="10"/>
    </row>
    <row r="287" spans="1:13">
      <c r="A287" s="10"/>
      <c r="B287" s="10"/>
      <c r="C287" s="27"/>
      <c r="D287" s="28"/>
      <c r="E287" s="10"/>
      <c r="F287" s="26"/>
      <c r="G287" s="26"/>
      <c r="H287" s="26"/>
      <c r="J287" s="26"/>
      <c r="K287" s="10"/>
      <c r="M287" s="10"/>
    </row>
    <row r="288" spans="1:13">
      <c r="A288" s="10"/>
      <c r="B288" s="10"/>
      <c r="C288" s="27"/>
      <c r="D288" s="28"/>
      <c r="E288" s="10"/>
      <c r="F288" s="26"/>
      <c r="G288" s="26"/>
      <c r="H288" s="26"/>
      <c r="J288" s="26"/>
      <c r="K288" s="10"/>
      <c r="M288" s="10"/>
    </row>
    <row r="289" spans="1:13">
      <c r="A289" s="10"/>
      <c r="B289" s="10"/>
      <c r="C289" s="27"/>
      <c r="D289" s="28"/>
      <c r="E289" s="10"/>
      <c r="F289" s="26"/>
      <c r="G289" s="26"/>
      <c r="H289" s="26"/>
      <c r="J289" s="26"/>
      <c r="K289" s="10"/>
      <c r="M289" s="10"/>
    </row>
    <row r="290" spans="1:13">
      <c r="A290" s="10"/>
      <c r="B290" s="10"/>
      <c r="C290" s="27"/>
      <c r="D290" s="28"/>
      <c r="E290" s="10"/>
      <c r="F290" s="26"/>
      <c r="G290" s="26"/>
      <c r="H290" s="26"/>
      <c r="J290" s="26"/>
      <c r="K290" s="10"/>
      <c r="M290" s="10"/>
    </row>
    <row r="291" spans="1:13">
      <c r="A291" s="10"/>
      <c r="B291" s="10"/>
      <c r="C291" s="27"/>
      <c r="D291" s="28"/>
      <c r="E291" s="10"/>
      <c r="F291" s="26"/>
      <c r="G291" s="26"/>
      <c r="H291" s="26"/>
      <c r="J291" s="26"/>
      <c r="K291" s="10"/>
      <c r="M291" s="10"/>
    </row>
    <row r="292" spans="1:13">
      <c r="A292" s="10"/>
      <c r="B292" s="10"/>
      <c r="C292" s="27"/>
      <c r="D292" s="28"/>
      <c r="E292" s="10"/>
      <c r="F292" s="26"/>
      <c r="G292" s="26"/>
      <c r="H292" s="26"/>
      <c r="J292" s="26"/>
      <c r="K292" s="10"/>
      <c r="M292" s="10"/>
    </row>
    <row r="293" spans="1:13">
      <c r="A293" s="10"/>
      <c r="B293" s="10"/>
      <c r="C293" s="27"/>
      <c r="D293" s="28"/>
      <c r="E293" s="10"/>
      <c r="F293" s="26"/>
      <c r="G293" s="26"/>
      <c r="H293" s="26"/>
      <c r="J293" s="26"/>
      <c r="K293" s="10"/>
      <c r="M293" s="10"/>
    </row>
    <row r="294" spans="1:13">
      <c r="A294" s="10"/>
      <c r="B294" s="10"/>
      <c r="C294" s="27"/>
      <c r="D294" s="28"/>
      <c r="E294" s="10"/>
      <c r="F294" s="26"/>
      <c r="G294" s="26"/>
      <c r="H294" s="26"/>
      <c r="J294" s="26"/>
      <c r="K294" s="10"/>
      <c r="M294" s="10"/>
    </row>
    <row r="295" spans="1:13">
      <c r="A295" s="10"/>
      <c r="B295" s="10"/>
      <c r="C295" s="27"/>
      <c r="D295" s="28"/>
      <c r="E295" s="10"/>
      <c r="F295" s="26"/>
      <c r="G295" s="26"/>
      <c r="H295" s="26"/>
      <c r="J295" s="26"/>
      <c r="K295" s="10"/>
      <c r="M295" s="10"/>
    </row>
    <row r="296" spans="1:13">
      <c r="A296" s="10"/>
      <c r="B296" s="10"/>
      <c r="C296" s="27"/>
      <c r="D296" s="28"/>
      <c r="E296" s="10"/>
      <c r="F296" s="26"/>
      <c r="G296" s="26"/>
      <c r="H296" s="26"/>
      <c r="J296" s="26"/>
      <c r="K296" s="10"/>
      <c r="M296" s="10"/>
    </row>
    <row r="297" spans="1:13">
      <c r="A297" s="10"/>
      <c r="B297" s="10"/>
      <c r="C297" s="27"/>
      <c r="D297" s="28"/>
      <c r="E297" s="10"/>
      <c r="F297" s="26"/>
      <c r="G297" s="26"/>
      <c r="H297" s="26"/>
      <c r="J297" s="26"/>
      <c r="K297" s="10"/>
      <c r="M297" s="10"/>
    </row>
    <row r="298" spans="1:13">
      <c r="A298" s="10"/>
      <c r="B298" s="10"/>
      <c r="C298" s="27"/>
      <c r="D298" s="28"/>
      <c r="E298" s="10"/>
      <c r="F298" s="26"/>
      <c r="G298" s="26"/>
      <c r="H298" s="26"/>
      <c r="J298" s="26"/>
      <c r="K298" s="10"/>
      <c r="M298" s="10"/>
    </row>
    <row r="299" spans="1:13">
      <c r="A299" s="10"/>
      <c r="B299" s="10"/>
      <c r="C299" s="27"/>
      <c r="D299" s="28"/>
      <c r="E299" s="10"/>
      <c r="F299" s="26"/>
      <c r="G299" s="26"/>
      <c r="H299" s="26"/>
      <c r="J299" s="26"/>
      <c r="K299" s="10"/>
      <c r="M299" s="10"/>
    </row>
    <row r="300" spans="1:13">
      <c r="A300" s="10"/>
      <c r="B300" s="10"/>
      <c r="C300" s="27"/>
      <c r="D300" s="28"/>
      <c r="E300" s="10"/>
      <c r="F300" s="26"/>
      <c r="G300" s="26"/>
      <c r="H300" s="26"/>
      <c r="J300" s="26"/>
      <c r="K300" s="10"/>
      <c r="M300" s="10"/>
    </row>
    <row r="301" spans="1:13">
      <c r="A301" s="10"/>
      <c r="B301" s="10"/>
      <c r="C301" s="27"/>
      <c r="D301" s="28"/>
      <c r="E301" s="10"/>
      <c r="F301" s="26"/>
      <c r="G301" s="26"/>
      <c r="H301" s="26"/>
      <c r="J301" s="26"/>
      <c r="K301" s="10"/>
      <c r="M301" s="10"/>
    </row>
    <row r="302" spans="1:13">
      <c r="A302" s="10"/>
      <c r="B302" s="10"/>
      <c r="C302" s="27"/>
      <c r="D302" s="28"/>
      <c r="E302" s="10"/>
      <c r="F302" s="26"/>
      <c r="G302" s="26"/>
      <c r="H302" s="26"/>
      <c r="J302" s="26"/>
      <c r="K302" s="10"/>
      <c r="M302" s="10"/>
    </row>
    <row r="303" spans="1:13">
      <c r="A303" s="10"/>
      <c r="B303" s="10"/>
      <c r="C303" s="27"/>
      <c r="D303" s="28"/>
      <c r="E303" s="10"/>
      <c r="F303" s="26"/>
      <c r="G303" s="26"/>
      <c r="H303" s="26"/>
      <c r="J303" s="26"/>
      <c r="K303" s="10"/>
      <c r="M303" s="10"/>
    </row>
    <row r="304" spans="1:13">
      <c r="A304" s="10"/>
      <c r="B304" s="10"/>
      <c r="C304" s="27"/>
      <c r="D304" s="28"/>
      <c r="E304" s="10"/>
      <c r="F304" s="26"/>
      <c r="G304" s="26"/>
      <c r="H304" s="26"/>
      <c r="J304" s="26"/>
      <c r="K304" s="10"/>
      <c r="M304" s="10"/>
    </row>
    <row r="305" spans="1:13">
      <c r="A305" s="10"/>
      <c r="B305" s="10"/>
      <c r="C305" s="27"/>
      <c r="D305" s="28"/>
      <c r="E305" s="10"/>
      <c r="F305" s="26"/>
      <c r="G305" s="26"/>
      <c r="H305" s="26"/>
      <c r="J305" s="26"/>
      <c r="K305" s="10"/>
      <c r="M305" s="10"/>
    </row>
    <row r="306" spans="1:13">
      <c r="A306" s="10"/>
      <c r="B306" s="10"/>
      <c r="C306" s="27"/>
      <c r="D306" s="28"/>
      <c r="E306" s="10"/>
      <c r="F306" s="26"/>
      <c r="G306" s="26"/>
      <c r="H306" s="26"/>
      <c r="J306" s="26"/>
      <c r="K306" s="10"/>
      <c r="M306" s="10"/>
    </row>
    <row r="307" spans="1:13">
      <c r="A307" s="10"/>
      <c r="B307" s="10"/>
      <c r="C307" s="27"/>
      <c r="D307" s="28"/>
      <c r="E307" s="10"/>
      <c r="F307" s="26"/>
      <c r="G307" s="26"/>
      <c r="H307" s="26"/>
      <c r="J307" s="26"/>
      <c r="K307" s="10"/>
      <c r="M307" s="10"/>
    </row>
    <row r="308" spans="1:13">
      <c r="A308" s="10"/>
      <c r="B308" s="10"/>
      <c r="C308" s="27"/>
      <c r="D308" s="28"/>
      <c r="E308" s="10"/>
      <c r="F308" s="26"/>
      <c r="G308" s="26"/>
      <c r="H308" s="26"/>
      <c r="J308" s="26"/>
      <c r="K308" s="10"/>
      <c r="M308" s="10"/>
    </row>
    <row r="309" spans="1:13">
      <c r="A309" s="10"/>
      <c r="B309" s="10"/>
      <c r="C309" s="27"/>
      <c r="D309" s="28"/>
      <c r="E309" s="10"/>
      <c r="F309" s="26"/>
      <c r="G309" s="26"/>
      <c r="H309" s="26"/>
      <c r="J309" s="26"/>
      <c r="K309" s="10"/>
      <c r="M309" s="10"/>
    </row>
    <row r="310" spans="1:13">
      <c r="A310" s="10"/>
      <c r="B310" s="10"/>
      <c r="C310" s="27"/>
      <c r="D310" s="28"/>
      <c r="E310" s="10"/>
      <c r="F310" s="26"/>
      <c r="G310" s="26"/>
      <c r="H310" s="26"/>
      <c r="J310" s="26"/>
      <c r="K310" s="10"/>
      <c r="M310" s="10"/>
    </row>
    <row r="311" spans="1:13">
      <c r="A311" s="10"/>
      <c r="B311" s="10"/>
      <c r="C311" s="27"/>
      <c r="D311" s="28"/>
      <c r="E311" s="10"/>
      <c r="F311" s="26"/>
      <c r="G311" s="26"/>
      <c r="H311" s="26"/>
      <c r="J311" s="26"/>
      <c r="K311" s="10"/>
      <c r="M311" s="10"/>
    </row>
    <row r="312" spans="1:13">
      <c r="A312" s="10"/>
      <c r="B312" s="10"/>
      <c r="C312" s="27"/>
      <c r="D312" s="28"/>
      <c r="E312" s="10"/>
      <c r="F312" s="26"/>
      <c r="G312" s="26"/>
      <c r="H312" s="26"/>
      <c r="J312" s="26"/>
      <c r="K312" s="10"/>
      <c r="M312" s="10"/>
    </row>
    <row r="313" spans="1:13">
      <c r="A313" s="10"/>
      <c r="B313" s="10"/>
      <c r="C313" s="27"/>
      <c r="D313" s="28"/>
      <c r="E313" s="10"/>
      <c r="F313" s="26"/>
      <c r="G313" s="26"/>
      <c r="H313" s="26"/>
      <c r="J313" s="26"/>
      <c r="K313" s="10"/>
      <c r="M313" s="10"/>
    </row>
    <row r="314" spans="1:13">
      <c r="A314" s="10"/>
      <c r="B314" s="10"/>
      <c r="C314" s="27"/>
      <c r="D314" s="28"/>
      <c r="E314" s="10"/>
      <c r="F314" s="26"/>
      <c r="G314" s="26"/>
      <c r="H314" s="26"/>
      <c r="J314" s="26"/>
      <c r="K314" s="10"/>
      <c r="M314" s="10"/>
    </row>
    <row r="315" spans="1:13">
      <c r="A315" s="10"/>
      <c r="B315" s="10"/>
      <c r="C315" s="27"/>
      <c r="D315" s="28"/>
      <c r="E315" s="10"/>
      <c r="F315" s="26"/>
      <c r="G315" s="26"/>
      <c r="H315" s="26"/>
      <c r="J315" s="26"/>
      <c r="K315" s="10"/>
      <c r="M315" s="10"/>
    </row>
    <row r="316" spans="1:13">
      <c r="A316" s="10"/>
      <c r="B316" s="10"/>
      <c r="C316" s="27"/>
      <c r="D316" s="28"/>
      <c r="E316" s="10"/>
      <c r="F316" s="26"/>
      <c r="G316" s="26"/>
      <c r="H316" s="26"/>
      <c r="J316" s="26"/>
      <c r="K316" s="10"/>
      <c r="M316" s="10"/>
    </row>
    <row r="317" spans="1:13">
      <c r="A317" s="10"/>
      <c r="B317" s="10"/>
      <c r="C317" s="27"/>
      <c r="D317" s="28"/>
      <c r="E317" s="10"/>
      <c r="F317" s="26"/>
      <c r="G317" s="26"/>
      <c r="H317" s="26"/>
      <c r="J317" s="26"/>
      <c r="K317" s="10"/>
      <c r="M317" s="10"/>
    </row>
    <row r="318" spans="1:13">
      <c r="A318" s="10"/>
      <c r="B318" s="10"/>
      <c r="C318" s="27"/>
      <c r="D318" s="28"/>
      <c r="E318" s="10"/>
      <c r="F318" s="26"/>
      <c r="G318" s="26"/>
      <c r="H318" s="26"/>
      <c r="J318" s="26"/>
      <c r="K318" s="10"/>
      <c r="M318" s="10"/>
    </row>
    <row r="319" spans="1:13">
      <c r="A319" s="10"/>
      <c r="B319" s="10"/>
      <c r="C319" s="27"/>
      <c r="D319" s="28"/>
      <c r="E319" s="10"/>
      <c r="F319" s="26"/>
      <c r="G319" s="26"/>
      <c r="H319" s="26"/>
      <c r="J319" s="26"/>
      <c r="K319" s="10"/>
      <c r="M319" s="10"/>
    </row>
    <row r="320" spans="1:13">
      <c r="A320" s="10"/>
      <c r="B320" s="10"/>
      <c r="C320" s="27"/>
      <c r="D320" s="28"/>
      <c r="E320" s="10"/>
      <c r="F320" s="26"/>
      <c r="G320" s="26"/>
      <c r="H320" s="26"/>
      <c r="J320" s="26"/>
      <c r="K320" s="10"/>
      <c r="M320" s="10"/>
    </row>
    <row r="321" spans="1:13">
      <c r="A321" s="10"/>
      <c r="B321" s="10"/>
      <c r="C321" s="27"/>
      <c r="D321" s="28"/>
      <c r="E321" s="10"/>
      <c r="F321" s="26"/>
      <c r="G321" s="26"/>
      <c r="H321" s="26"/>
      <c r="J321" s="26"/>
      <c r="K321" s="10"/>
      <c r="M321" s="10"/>
    </row>
    <row r="322" spans="1:13">
      <c r="A322" s="10"/>
      <c r="B322" s="10"/>
      <c r="C322" s="27"/>
      <c r="D322" s="28"/>
      <c r="E322" s="10"/>
      <c r="F322" s="26"/>
      <c r="G322" s="26"/>
      <c r="H322" s="26"/>
      <c r="J322" s="26"/>
      <c r="K322" s="10"/>
      <c r="M322" s="10"/>
    </row>
    <row r="323" spans="1:13">
      <c r="A323" s="10"/>
      <c r="B323" s="10"/>
      <c r="C323" s="27"/>
      <c r="D323" s="28"/>
      <c r="E323" s="10"/>
      <c r="F323" s="26"/>
      <c r="G323" s="26"/>
      <c r="H323" s="26"/>
      <c r="J323" s="26"/>
      <c r="K323" s="10"/>
      <c r="M323" s="10"/>
    </row>
    <row r="324" spans="1:13">
      <c r="A324" s="10"/>
      <c r="B324" s="10"/>
      <c r="C324" s="27"/>
      <c r="D324" s="28"/>
      <c r="E324" s="10"/>
      <c r="F324" s="26"/>
      <c r="G324" s="26"/>
      <c r="H324" s="26"/>
      <c r="J324" s="26"/>
      <c r="K324" s="10"/>
      <c r="M324" s="10"/>
    </row>
    <row r="325" spans="1:13">
      <c r="A325" s="10"/>
      <c r="B325" s="10"/>
      <c r="C325" s="27"/>
      <c r="D325" s="28"/>
      <c r="E325" s="10"/>
      <c r="F325" s="26"/>
      <c r="G325" s="26"/>
    </row>
    <row r="326" spans="1:13">
      <c r="A326" s="10"/>
      <c r="B326" s="10"/>
      <c r="C326" s="27"/>
      <c r="D326" s="28"/>
      <c r="E326" s="10"/>
      <c r="F326" s="26"/>
      <c r="G326" s="26"/>
    </row>
    <row r="327" spans="1:13">
      <c r="A327" s="10"/>
      <c r="B327" s="10"/>
      <c r="C327" s="27"/>
      <c r="D327" s="28"/>
      <c r="E327" s="10"/>
      <c r="F327" s="26"/>
      <c r="G327" s="26"/>
    </row>
    <row r="328" spans="1:13">
      <c r="A328" s="10"/>
      <c r="B328" s="10"/>
      <c r="C328" s="27"/>
      <c r="D328" s="28"/>
      <c r="E328" s="10"/>
      <c r="F328" s="26"/>
      <c r="G328" s="26"/>
    </row>
    <row r="329" spans="1:13">
      <c r="A329" s="10"/>
      <c r="B329" s="10"/>
      <c r="C329" s="27"/>
      <c r="D329" s="28"/>
      <c r="E329" s="10"/>
      <c r="F329" s="26"/>
      <c r="G329" s="26"/>
    </row>
    <row r="330" spans="1:13">
      <c r="A330" s="10"/>
      <c r="B330" s="10"/>
      <c r="C330" s="27"/>
      <c r="D330" s="28"/>
      <c r="E330" s="10"/>
      <c r="F330" s="26"/>
      <c r="G330" s="26"/>
    </row>
    <row r="331" spans="1:13">
      <c r="A331" s="10"/>
      <c r="B331" s="10"/>
      <c r="C331" s="27"/>
      <c r="D331" s="28"/>
      <c r="E331" s="10"/>
      <c r="F331" s="26"/>
      <c r="G331" s="26"/>
    </row>
    <row r="332" spans="1:13">
      <c r="A332" s="10"/>
      <c r="B332" s="10"/>
      <c r="C332" s="27"/>
      <c r="D332" s="28"/>
      <c r="E332" s="10"/>
      <c r="F332" s="26"/>
      <c r="G332" s="26"/>
    </row>
    <row r="333" spans="1:13">
      <c r="A333" s="10"/>
      <c r="B333" s="10"/>
      <c r="C333" s="27"/>
      <c r="D333" s="28"/>
      <c r="E333" s="10"/>
      <c r="F333" s="26"/>
      <c r="G333" s="26"/>
    </row>
    <row r="334" spans="1:13">
      <c r="A334" s="10"/>
      <c r="B334" s="10"/>
      <c r="C334" s="27"/>
      <c r="D334" s="28"/>
      <c r="E334" s="10"/>
      <c r="F334" s="26"/>
      <c r="G334" s="26"/>
    </row>
    <row r="335" spans="1:13">
      <c r="A335" s="10"/>
      <c r="B335" s="10"/>
      <c r="C335" s="27"/>
      <c r="D335" s="28"/>
      <c r="E335" s="10"/>
      <c r="F335" s="26"/>
      <c r="G335" s="26"/>
    </row>
    <row r="336" spans="1:13">
      <c r="A336" s="10"/>
      <c r="B336" s="10"/>
      <c r="C336" s="27"/>
      <c r="D336" s="28"/>
      <c r="E336" s="10"/>
      <c r="F336" s="26"/>
      <c r="G336" s="26"/>
    </row>
    <row r="337" spans="1:7">
      <c r="A337" s="10"/>
      <c r="B337" s="10"/>
      <c r="C337" s="27"/>
      <c r="D337" s="28"/>
      <c r="E337" s="10"/>
      <c r="F337" s="26"/>
      <c r="G337" s="26"/>
    </row>
    <row r="338" spans="1:7">
      <c r="A338" s="10"/>
      <c r="B338" s="10"/>
      <c r="C338" s="27"/>
      <c r="D338" s="28"/>
      <c r="E338" s="10"/>
      <c r="F338" s="26"/>
      <c r="G338" s="26"/>
    </row>
    <row r="339" spans="1:7">
      <c r="A339" s="10"/>
      <c r="B339" s="10"/>
      <c r="C339" s="27"/>
      <c r="D339" s="28"/>
      <c r="E339" s="10"/>
      <c r="F339" s="26"/>
      <c r="G339" s="26"/>
    </row>
    <row r="340" spans="1:7">
      <c r="A340" s="10"/>
      <c r="B340" s="10"/>
      <c r="C340" s="27"/>
      <c r="D340" s="28"/>
      <c r="E340" s="10"/>
      <c r="F340" s="26"/>
      <c r="G340" s="26"/>
    </row>
    <row r="341" spans="1:7">
      <c r="A341" s="10"/>
      <c r="B341" s="10"/>
      <c r="C341" s="27"/>
      <c r="D341" s="28"/>
      <c r="E341" s="10"/>
      <c r="F341" s="26"/>
      <c r="G341" s="26"/>
    </row>
    <row r="342" spans="1:7">
      <c r="A342" s="10"/>
      <c r="B342" s="10"/>
      <c r="C342" s="27"/>
      <c r="D342" s="28"/>
      <c r="E342" s="10"/>
      <c r="F342" s="26"/>
      <c r="G342" s="26"/>
    </row>
    <row r="343" spans="1:7">
      <c r="A343" s="10"/>
      <c r="B343" s="10"/>
      <c r="C343" s="27"/>
      <c r="D343" s="28"/>
      <c r="E343" s="10"/>
      <c r="F343" s="26"/>
      <c r="G343" s="26"/>
    </row>
    <row r="344" spans="1:7">
      <c r="A344" s="10"/>
      <c r="B344" s="10"/>
      <c r="C344" s="27"/>
      <c r="D344" s="28"/>
      <c r="E344" s="10"/>
    </row>
    <row r="345" spans="1:7">
      <c r="A345" s="10"/>
      <c r="B345" s="10"/>
      <c r="C345" s="27"/>
      <c r="D345" s="28"/>
      <c r="E345" s="10"/>
    </row>
    <row r="346" spans="1:7">
      <c r="A346" s="10"/>
      <c r="B346" s="10"/>
      <c r="C346" s="27"/>
      <c r="D346" s="28"/>
      <c r="E346" s="10"/>
    </row>
    <row r="347" spans="1:7">
      <c r="A347" s="10"/>
      <c r="B347" s="10"/>
      <c r="C347" s="27"/>
      <c r="D347" s="28"/>
      <c r="E347" s="10"/>
    </row>
    <row r="348" spans="1:7">
      <c r="A348" s="10"/>
      <c r="B348" s="10"/>
      <c r="C348" s="27"/>
      <c r="D348" s="28"/>
      <c r="E348" s="10"/>
    </row>
    <row r="349" spans="1:7">
      <c r="A349" s="10"/>
      <c r="B349" s="10"/>
      <c r="C349" s="27"/>
      <c r="D349" s="28"/>
      <c r="E349" s="10"/>
    </row>
    <row r="350" spans="1:7">
      <c r="A350" s="10"/>
      <c r="B350" s="10"/>
      <c r="C350" s="27"/>
      <c r="D350" s="28"/>
      <c r="E350" s="10"/>
    </row>
    <row r="351" spans="1:7">
      <c r="A351" s="10"/>
      <c r="B351" s="10"/>
      <c r="C351" s="27"/>
      <c r="D351" s="28"/>
      <c r="E351" s="10"/>
    </row>
    <row r="352" spans="1:7">
      <c r="A352" s="10"/>
      <c r="B352" s="10"/>
      <c r="C352" s="27"/>
      <c r="D352" s="28"/>
      <c r="E352" s="10"/>
    </row>
    <row r="353" spans="1:5">
      <c r="A353" s="10"/>
      <c r="B353" s="10"/>
      <c r="C353" s="27"/>
      <c r="D353" s="28"/>
      <c r="E353" s="10"/>
    </row>
    <row r="354" spans="1:5">
      <c r="A354" s="10"/>
      <c r="B354" s="10"/>
      <c r="C354" s="27"/>
      <c r="D354" s="28"/>
      <c r="E354" s="10"/>
    </row>
    <row r="355" spans="1:5">
      <c r="A355" s="10"/>
      <c r="B355" s="10"/>
      <c r="C355" s="27"/>
      <c r="D355" s="28"/>
      <c r="E355" s="10"/>
    </row>
    <row r="356" spans="1:5">
      <c r="A356" s="10"/>
      <c r="B356" s="10"/>
      <c r="C356" s="27"/>
      <c r="D356" s="28"/>
      <c r="E356" s="10"/>
    </row>
    <row r="357" spans="1:5">
      <c r="A357" s="10"/>
      <c r="B357" s="10"/>
      <c r="C357" s="27"/>
      <c r="D357" s="28"/>
      <c r="E357" s="10"/>
    </row>
    <row r="358" spans="1:5">
      <c r="A358" s="10"/>
      <c r="B358" s="10"/>
      <c r="C358" s="27"/>
      <c r="D358" s="28"/>
      <c r="E358" s="10"/>
    </row>
    <row r="359" spans="1:5">
      <c r="A359" s="10"/>
      <c r="B359" s="10"/>
      <c r="C359" s="27"/>
      <c r="D359" s="28"/>
      <c r="E359" s="10"/>
    </row>
    <row r="360" spans="1:5">
      <c r="A360" s="10"/>
      <c r="B360" s="10"/>
      <c r="C360" s="27"/>
      <c r="D360" s="28"/>
      <c r="E360" s="10"/>
    </row>
    <row r="361" spans="1:5">
      <c r="A361" s="10"/>
      <c r="B361" s="10"/>
      <c r="C361" s="27"/>
      <c r="D361" s="28"/>
      <c r="E361" s="10"/>
    </row>
    <row r="362" spans="1:5">
      <c r="A362" s="10"/>
      <c r="B362" s="10"/>
      <c r="C362" s="27"/>
      <c r="D362" s="28"/>
      <c r="E362" s="10"/>
    </row>
    <row r="363" spans="1:5">
      <c r="A363" s="10"/>
      <c r="B363" s="10"/>
      <c r="C363" s="27"/>
      <c r="D363" s="28"/>
      <c r="E363" s="10"/>
    </row>
    <row r="364" spans="1:5">
      <c r="A364" s="10"/>
      <c r="B364" s="10"/>
      <c r="C364" s="27"/>
      <c r="D364" s="28"/>
      <c r="E364" s="10"/>
    </row>
    <row r="365" spans="1:5">
      <c r="A365" s="10"/>
      <c r="B365" s="10"/>
      <c r="C365" s="27"/>
      <c r="D365" s="28"/>
      <c r="E365" s="10"/>
    </row>
    <row r="366" spans="1:5">
      <c r="A366" s="10"/>
      <c r="B366" s="10"/>
      <c r="C366" s="27"/>
      <c r="D366" s="28"/>
      <c r="E366" s="10"/>
    </row>
    <row r="367" spans="1:5">
      <c r="A367" s="10"/>
      <c r="B367" s="10"/>
      <c r="C367" s="27"/>
      <c r="D367" s="28"/>
      <c r="E367" s="10"/>
    </row>
    <row r="368" spans="1:5">
      <c r="A368" s="10"/>
      <c r="B368" s="10"/>
      <c r="C368" s="27"/>
      <c r="D368" s="28"/>
      <c r="E368" s="10"/>
    </row>
    <row r="369" spans="1:5">
      <c r="A369" s="10"/>
      <c r="B369" s="10"/>
      <c r="C369" s="27"/>
      <c r="D369" s="28"/>
      <c r="E369" s="10"/>
    </row>
    <row r="370" spans="1:5">
      <c r="A370" s="10"/>
      <c r="B370" s="10"/>
      <c r="C370" s="27"/>
      <c r="D370" s="28"/>
      <c r="E370" s="10"/>
    </row>
    <row r="371" spans="1:5">
      <c r="A371" s="10"/>
      <c r="B371" s="10"/>
      <c r="C371" s="27"/>
      <c r="D371" s="28"/>
      <c r="E371" s="10"/>
    </row>
    <row r="372" spans="1:5">
      <c r="A372" s="10"/>
      <c r="B372" s="10"/>
      <c r="C372" s="27"/>
      <c r="D372" s="28"/>
      <c r="E372" s="10"/>
    </row>
    <row r="373" spans="1:5">
      <c r="A373" s="10"/>
      <c r="B373" s="10"/>
      <c r="C373" s="27"/>
      <c r="D373" s="28"/>
      <c r="E373" s="10"/>
    </row>
    <row r="374" spans="1:5">
      <c r="A374" s="10"/>
      <c r="B374" s="10"/>
      <c r="C374" s="27"/>
      <c r="D374" s="28"/>
      <c r="E374" s="10"/>
    </row>
    <row r="375" spans="1:5">
      <c r="A375" s="10"/>
      <c r="B375" s="10"/>
      <c r="C375" s="27"/>
      <c r="D375" s="28"/>
      <c r="E375" s="10"/>
    </row>
    <row r="376" spans="1:5">
      <c r="A376" s="10"/>
      <c r="B376" s="10"/>
      <c r="C376" s="27"/>
      <c r="D376" s="28"/>
      <c r="E376" s="10"/>
    </row>
    <row r="377" spans="1:5">
      <c r="A377" s="10"/>
      <c r="B377" s="10"/>
      <c r="C377" s="27"/>
      <c r="D377" s="28"/>
      <c r="E377" s="10"/>
    </row>
    <row r="378" spans="1:5">
      <c r="A378" s="10"/>
      <c r="B378" s="10"/>
      <c r="C378" s="27"/>
      <c r="D378" s="28"/>
      <c r="E378" s="10"/>
    </row>
    <row r="379" spans="1:5">
      <c r="A379" s="10"/>
      <c r="B379" s="10"/>
      <c r="C379" s="27"/>
      <c r="D379" s="28"/>
      <c r="E379" s="10"/>
    </row>
    <row r="380" spans="1:5">
      <c r="A380" s="10"/>
      <c r="B380" s="10"/>
      <c r="C380" s="27"/>
      <c r="D380" s="28"/>
      <c r="E380" s="10"/>
    </row>
    <row r="381" spans="1:5">
      <c r="A381" s="10"/>
      <c r="B381" s="10"/>
      <c r="C381" s="27"/>
      <c r="D381" s="28"/>
      <c r="E381" s="10"/>
    </row>
    <row r="382" spans="1:5">
      <c r="A382" s="10"/>
      <c r="B382" s="10"/>
      <c r="C382" s="27"/>
      <c r="D382" s="28"/>
      <c r="E382" s="10"/>
    </row>
    <row r="383" spans="1:5">
      <c r="A383" s="10"/>
      <c r="B383" s="10"/>
      <c r="C383" s="27"/>
      <c r="D383" s="28"/>
      <c r="E383" s="10"/>
    </row>
    <row r="384" spans="1:5">
      <c r="A384" s="10"/>
      <c r="B384" s="10"/>
      <c r="C384" s="27"/>
      <c r="D384" s="28"/>
      <c r="E384" s="10"/>
    </row>
    <row r="385" spans="1:5">
      <c r="A385" s="10"/>
      <c r="B385" s="10"/>
      <c r="C385" s="27"/>
      <c r="D385" s="28"/>
      <c r="E385" s="10"/>
    </row>
    <row r="386" spans="1:5">
      <c r="A386" s="10"/>
      <c r="B386" s="10"/>
      <c r="C386" s="27"/>
      <c r="D386" s="28"/>
      <c r="E386" s="10"/>
    </row>
    <row r="387" spans="1:5">
      <c r="A387" s="10"/>
      <c r="B387" s="10"/>
      <c r="C387" s="27"/>
      <c r="D387" s="28"/>
      <c r="E387" s="10"/>
    </row>
    <row r="388" spans="1:5">
      <c r="A388" s="10"/>
      <c r="B388" s="10"/>
      <c r="C388" s="27"/>
      <c r="D388" s="28"/>
      <c r="E388" s="10"/>
    </row>
    <row r="389" spans="1:5">
      <c r="A389" s="10"/>
      <c r="B389" s="10"/>
      <c r="C389" s="27"/>
      <c r="D389" s="28"/>
      <c r="E389" s="10"/>
    </row>
    <row r="390" spans="1:5">
      <c r="A390" s="10"/>
      <c r="B390" s="10"/>
      <c r="C390" s="27"/>
      <c r="D390" s="28"/>
      <c r="E390" s="10"/>
    </row>
    <row r="391" spans="1:5">
      <c r="A391" s="10"/>
      <c r="B391" s="10"/>
      <c r="C391" s="27"/>
      <c r="D391" s="28"/>
      <c r="E391" s="10"/>
    </row>
    <row r="392" spans="1:5">
      <c r="A392" s="10"/>
      <c r="B392" s="10"/>
      <c r="C392" s="27"/>
      <c r="D392" s="28"/>
      <c r="E392" s="10"/>
    </row>
    <row r="393" spans="1:5">
      <c r="A393" s="10"/>
      <c r="B393" s="10"/>
      <c r="C393" s="27"/>
      <c r="D393" s="28"/>
      <c r="E393" s="10"/>
    </row>
    <row r="394" spans="1:5">
      <c r="A394" s="10"/>
      <c r="B394" s="10"/>
      <c r="C394" s="27"/>
      <c r="D394" s="28"/>
      <c r="E394" s="10"/>
    </row>
    <row r="395" spans="1:5">
      <c r="A395" s="10"/>
      <c r="B395" s="10"/>
      <c r="C395" s="27"/>
      <c r="D395" s="28"/>
      <c r="E395" s="10"/>
    </row>
    <row r="396" spans="1:5">
      <c r="A396" s="10"/>
      <c r="B396" s="10"/>
      <c r="C396" s="27"/>
      <c r="D396" s="28"/>
      <c r="E396" s="10"/>
    </row>
    <row r="397" spans="1:5">
      <c r="A397" s="10"/>
      <c r="B397" s="10"/>
      <c r="C397" s="27"/>
      <c r="D397" s="28"/>
      <c r="E397" s="10"/>
    </row>
  </sheetData>
  <sheetProtection algorithmName="SHA-512" hashValue="iep/Av7w8w3aOVCJCylRvVBH3opTAlXkIwKhc6GSXDwGi6VdIxT/BU3vlhPnwuzXF9j47m0CnUCah/q2qmJoFw==" saltValue="rj7Rq6C8pXmhx8eg4WFsqQ==" spinCount="100000" sheet="1" formatCells="0" formatColumns="0" formatRows="0" insertColumns="0" insertRows="0" insertHyperlinks="0" deleteColumns="0" deleteRows="0" sort="0" autoFilter="0" pivotTables="0"/>
  <mergeCells count="72">
    <mergeCell ref="A76:D76"/>
    <mergeCell ref="A108:D108"/>
    <mergeCell ref="A103:D103"/>
    <mergeCell ref="A77:D77"/>
    <mergeCell ref="G28:H28"/>
    <mergeCell ref="G36:H36"/>
    <mergeCell ref="G55:H55"/>
    <mergeCell ref="G40:H40"/>
    <mergeCell ref="G44:H44"/>
    <mergeCell ref="A75:D75"/>
    <mergeCell ref="G24:H24"/>
    <mergeCell ref="G32:H32"/>
    <mergeCell ref="G48:H48"/>
    <mergeCell ref="A7:B7"/>
    <mergeCell ref="A63:D63"/>
    <mergeCell ref="A51:D51"/>
    <mergeCell ref="A54:D54"/>
    <mergeCell ref="J8:K8"/>
    <mergeCell ref="A43:D43"/>
    <mergeCell ref="A41:D41"/>
    <mergeCell ref="A39:D39"/>
    <mergeCell ref="A37:D37"/>
    <mergeCell ref="A34:D34"/>
    <mergeCell ref="A31:D31"/>
    <mergeCell ref="A29:D29"/>
    <mergeCell ref="A27:D27"/>
    <mergeCell ref="A25:D25"/>
    <mergeCell ref="A23:D23"/>
    <mergeCell ref="A20:D20"/>
    <mergeCell ref="A9:D9"/>
    <mergeCell ref="G12:H12"/>
    <mergeCell ref="G16:H16"/>
    <mergeCell ref="G20:H20"/>
    <mergeCell ref="M8:N8"/>
    <mergeCell ref="A1:D1"/>
    <mergeCell ref="M15:N17"/>
    <mergeCell ref="J74:K74"/>
    <mergeCell ref="A62:D62"/>
    <mergeCell ref="A61:D61"/>
    <mergeCell ref="A56:D56"/>
    <mergeCell ref="A59:D59"/>
    <mergeCell ref="A3:D3"/>
    <mergeCell ref="A8:D8"/>
    <mergeCell ref="A47:D47"/>
    <mergeCell ref="J73:K73"/>
    <mergeCell ref="J72:K72"/>
    <mergeCell ref="A5:D5"/>
    <mergeCell ref="G6:J6"/>
    <mergeCell ref="G8:H8"/>
    <mergeCell ref="A197:D197"/>
    <mergeCell ref="A200:D200"/>
    <mergeCell ref="F115:F116"/>
    <mergeCell ref="F111:F112"/>
    <mergeCell ref="F108:F109"/>
    <mergeCell ref="A167:D167"/>
    <mergeCell ref="C179:D179"/>
    <mergeCell ref="A179:B179"/>
    <mergeCell ref="A194:D194"/>
    <mergeCell ref="A191:D191"/>
    <mergeCell ref="A163:D163"/>
    <mergeCell ref="A156:D156"/>
    <mergeCell ref="A154:D154"/>
    <mergeCell ref="A159:D159"/>
    <mergeCell ref="A161:D161"/>
    <mergeCell ref="A188:D188"/>
    <mergeCell ref="H115:H116"/>
    <mergeCell ref="F106:F107"/>
    <mergeCell ref="F90:I90"/>
    <mergeCell ref="F97:I97"/>
    <mergeCell ref="H111:H112"/>
    <mergeCell ref="H106:H107"/>
    <mergeCell ref="H108:H109"/>
  </mergeCells>
  <phoneticPr fontId="65" type="noConversion"/>
  <hyperlinks>
    <hyperlink ref="A3" location="ΠΕΡΙΕΧΟΜΕΝΟ!A1" display="ΠΕΡΙΕΧΟΜΕΝΟ!A1" xr:uid="{00000000-0004-0000-0200-000000000000}"/>
    <hyperlink ref="A3:D3" location="ΠΕΡΙΕΧΟΜΕΝΟ!A1" display="ΚΑΤΑΛΟΓΟΣ ΠΕΡΙΕΧΟΜΕΝΟΥ " xr:uid="{00000000-0004-0000-0200-000001000000}"/>
  </hyperlinks>
  <pageMargins left="0.25" right="0.25" top="1.3440860215053763" bottom="0.75" header="0.3" footer="0.3"/>
  <pageSetup paperSize="9" orientation="portrait" r:id="rId1"/>
  <headerFooter>
    <oddHeader xml:space="preserve">&amp;C&amp;G
</oddHeader>
    <oddFooter>&amp;L© 2024 Υπουργείο Εσωτερικών www.moi.gov.cy
Εκτύπωση: &amp;D&amp;R&amp;P/&amp;N</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M139"/>
  <sheetViews>
    <sheetView zoomScale="78" zoomScaleNormal="78" zoomScaleSheetLayoutView="100" workbookViewId="0">
      <selection activeCell="M17" sqref="M17"/>
    </sheetView>
  </sheetViews>
  <sheetFormatPr defaultColWidth="9" defaultRowHeight="15"/>
  <cols>
    <col min="1" max="1" width="50.5703125" style="10" customWidth="1"/>
    <col min="2" max="2" width="14.7109375" style="10" customWidth="1"/>
    <col min="3" max="3" width="15.7109375" style="10" customWidth="1"/>
    <col min="4" max="4" width="13.7109375" style="10" customWidth="1"/>
    <col min="5" max="5" width="16" style="184" customWidth="1"/>
    <col min="6" max="6" width="11.28515625" style="10" bestFit="1" customWidth="1"/>
    <col min="7" max="7" width="51.7109375" style="10" bestFit="1" customWidth="1"/>
    <col min="8" max="10" width="9" style="10"/>
    <col min="11" max="11" width="7.5703125" style="10" customWidth="1"/>
    <col min="12" max="12" width="9" style="10"/>
    <col min="13" max="13" width="10.28515625" style="10" bestFit="1" customWidth="1"/>
    <col min="14" max="14" width="10.5703125" style="10" bestFit="1" customWidth="1"/>
    <col min="15" max="16384" width="9" style="10"/>
  </cols>
  <sheetData>
    <row r="1" spans="1:10" ht="28.5" customHeight="1">
      <c r="A1" s="587" t="s">
        <v>933</v>
      </c>
      <c r="B1" s="587"/>
      <c r="C1" s="587"/>
      <c r="D1" s="587"/>
      <c r="E1" s="172"/>
    </row>
    <row r="2" spans="1:10" ht="39.75" customHeight="1">
      <c r="A2" s="586" t="s">
        <v>1027</v>
      </c>
      <c r="B2" s="586"/>
      <c r="C2" s="586"/>
      <c r="D2" s="586"/>
      <c r="E2" s="173"/>
    </row>
    <row r="3" spans="1:10" ht="24" customHeight="1" thickBot="1">
      <c r="A3" s="8"/>
      <c r="B3" s="8"/>
      <c r="C3" s="8"/>
      <c r="D3" s="8"/>
      <c r="E3" s="8"/>
      <c r="F3" s="174"/>
      <c r="H3" s="175"/>
      <c r="I3" s="175"/>
      <c r="J3" s="175"/>
    </row>
    <row r="4" spans="1:10" ht="24" customHeight="1" thickBot="1">
      <c r="A4" s="176" t="s">
        <v>455</v>
      </c>
      <c r="B4" s="594" t="s">
        <v>470</v>
      </c>
      <c r="C4" s="595"/>
      <c r="D4" s="596"/>
      <c r="E4" s="177"/>
      <c r="H4" s="178"/>
      <c r="I4" s="178"/>
      <c r="J4" s="178"/>
    </row>
    <row r="5" spans="1:10" ht="15.75" thickBot="1">
      <c r="A5" s="176" t="s">
        <v>456</v>
      </c>
      <c r="B5" s="597" t="str">
        <f>VLOOKUP($B$4,ΠΕΡΙΟΧΕΣ!$B:$E,2,FALSE)</f>
        <v>Λευκωσία</v>
      </c>
      <c r="C5" s="598"/>
      <c r="D5" s="599"/>
      <c r="E5" s="179"/>
      <c r="H5" s="178"/>
      <c r="I5" s="178"/>
      <c r="J5" s="178"/>
    </row>
    <row r="6" spans="1:10" ht="15" customHeight="1" thickBot="1">
      <c r="A6" s="176" t="s">
        <v>457</v>
      </c>
      <c r="B6" s="591">
        <f>VLOOKUP($B$4,ΠΕΡΙΟΧΕΣ!$B:$D,3,FALSE)</f>
        <v>0</v>
      </c>
      <c r="C6" s="592"/>
      <c r="D6" s="593"/>
      <c r="E6" s="177"/>
      <c r="H6" s="178"/>
      <c r="I6" s="178"/>
      <c r="J6" s="178"/>
    </row>
    <row r="7" spans="1:10" ht="23.25" customHeight="1" thickBot="1">
      <c r="A7" s="176"/>
      <c r="B7" s="180"/>
      <c r="C7" s="180"/>
      <c r="D7" s="180"/>
      <c r="E7" s="180"/>
      <c r="H7" s="178"/>
      <c r="I7" s="178"/>
      <c r="J7" s="178"/>
    </row>
    <row r="8" spans="1:10" ht="25.15" customHeight="1" thickBot="1">
      <c r="A8" s="588" t="s">
        <v>950</v>
      </c>
      <c r="B8" s="589"/>
      <c r="C8" s="589"/>
      <c r="D8" s="590"/>
      <c r="E8" s="180"/>
      <c r="H8" s="178"/>
      <c r="I8" s="178"/>
      <c r="J8" s="178"/>
    </row>
    <row r="9" spans="1:10" ht="25.5" customHeight="1">
      <c r="A9" s="181"/>
      <c r="B9" s="182"/>
      <c r="C9" s="183"/>
      <c r="D9" s="183"/>
      <c r="H9" s="178"/>
      <c r="I9" s="178"/>
      <c r="J9" s="178"/>
    </row>
    <row r="10" spans="1:10" ht="40.15" customHeight="1" thickBot="1">
      <c r="A10" s="553" t="s">
        <v>979</v>
      </c>
      <c r="B10" s="554"/>
      <c r="C10" s="554"/>
      <c r="D10" s="554"/>
      <c r="H10" s="178"/>
      <c r="I10" s="178"/>
      <c r="J10" s="178"/>
    </row>
    <row r="11" spans="1:10" ht="25.15" customHeight="1" thickBot="1">
      <c r="A11" s="555" t="s">
        <v>960</v>
      </c>
      <c r="B11" s="556"/>
      <c r="C11" s="556"/>
      <c r="D11" s="557"/>
      <c r="H11" s="178"/>
      <c r="I11" s="178"/>
      <c r="J11" s="178"/>
    </row>
    <row r="12" spans="1:10" ht="25.15" customHeight="1">
      <c r="A12" s="558"/>
      <c r="B12" s="559"/>
      <c r="C12" s="185" t="s">
        <v>980</v>
      </c>
      <c r="D12" s="186" t="s">
        <v>458</v>
      </c>
      <c r="H12" s="178"/>
      <c r="I12" s="178"/>
      <c r="J12" s="178"/>
    </row>
    <row r="13" spans="1:10" ht="35.1" customHeight="1">
      <c r="A13" s="187" t="s">
        <v>952</v>
      </c>
      <c r="B13" s="529">
        <f>SUM('2-3(Α1). ΚΑΤΑΛ. ΕΜΒΑΔΩΝ '!B9:B28)</f>
        <v>0</v>
      </c>
      <c r="C13" s="529"/>
      <c r="D13" s="529"/>
      <c r="H13" s="178"/>
      <c r="I13" s="178"/>
      <c r="J13" s="178"/>
    </row>
    <row r="14" spans="1:10" ht="35.1" customHeight="1">
      <c r="A14" s="187" t="s">
        <v>955</v>
      </c>
      <c r="B14" s="530">
        <f>SUM('2-3(Α1). ΚΑΤΑΛ. ΕΜΒΑΔΩΝ '!B8)</f>
        <v>0</v>
      </c>
      <c r="C14" s="530"/>
      <c r="D14" s="530"/>
      <c r="H14" s="178"/>
      <c r="I14" s="178"/>
      <c r="J14" s="178"/>
    </row>
    <row r="15" spans="1:10" ht="35.1" customHeight="1">
      <c r="A15" s="188" t="s">
        <v>949</v>
      </c>
      <c r="B15" s="531">
        <v>0</v>
      </c>
      <c r="C15" s="531"/>
      <c r="D15" s="531"/>
      <c r="H15" s="178"/>
      <c r="I15" s="178"/>
      <c r="J15" s="178"/>
    </row>
    <row r="16" spans="1:10" ht="30.75" customHeight="1">
      <c r="A16" s="560" t="s">
        <v>984</v>
      </c>
      <c r="B16" s="560"/>
      <c r="C16" s="560"/>
      <c r="D16" s="560"/>
      <c r="E16" s="436"/>
      <c r="H16" s="178"/>
      <c r="I16" s="178"/>
      <c r="J16" s="178"/>
    </row>
    <row r="17" spans="1:10" ht="25.5" customHeight="1">
      <c r="A17" s="189" t="s">
        <v>787</v>
      </c>
      <c r="B17" s="190">
        <f>SUM('2-3(Α1). ΚΑΤΑΛ. ΕΜΒΑΔΩΝ '!F9:F28)</f>
        <v>0</v>
      </c>
      <c r="C17" s="191" t="str">
        <f>IF(B6="Α",ΤΙΜΕΣ!K27,IF(B6="Β",ΤΙΜΕΣ!K28,IF(B6="Γ",ΤΙΜΕΣ!K29,IF(B6="Γ","B","A"))))</f>
        <v>A</v>
      </c>
      <c r="D17" s="142" t="e">
        <f>B17*C17</f>
        <v>#VALUE!</v>
      </c>
      <c r="H17" s="178"/>
      <c r="I17" s="178"/>
      <c r="J17" s="178"/>
    </row>
    <row r="18" spans="1:10" ht="25.5" customHeight="1">
      <c r="A18" s="189" t="s">
        <v>1001</v>
      </c>
      <c r="B18" s="190">
        <f>SUM('2-3(Α1). ΚΑΤΑΛ. ΕΜΒΑΔΩΝ '!G9:G28)</f>
        <v>0</v>
      </c>
      <c r="C18" s="191" t="str">
        <f>IF(B6="Α",ΤΙΜΕΣ!K30,IF(B6="Β",ΤΙΜΕΣ!K31,IF(B6="Γ",ΤΙΜΕΣ!K32,IF(B6="Γ","B","A"))))</f>
        <v>A</v>
      </c>
      <c r="D18" s="142" t="e">
        <f>IF(C18=0,,B18*C18)</f>
        <v>#VALUE!</v>
      </c>
      <c r="H18" s="178"/>
      <c r="I18" s="178"/>
      <c r="J18" s="178"/>
    </row>
    <row r="19" spans="1:10" ht="25.5" customHeight="1">
      <c r="A19" s="189" t="s">
        <v>1002</v>
      </c>
      <c r="B19" s="190">
        <f>SUM('2-3(Α1). ΚΑΤΑΛ. ΕΜΒΑΔΩΝ '!H9:H28)</f>
        <v>0</v>
      </c>
      <c r="C19" s="191" t="str">
        <f>IF(B6="Α",ΤΙΜΕΣ!K33,IF(B6="Β",ΤΙΜΕΣ!K34,IF(B6="Γ",ΤΙΜΕΣ!K35,IF(B6="Γ","B","A"))))</f>
        <v>A</v>
      </c>
      <c r="D19" s="143" t="e">
        <f>IF(C19=0,,B19*C19)</f>
        <v>#VALUE!</v>
      </c>
      <c r="H19" s="178"/>
      <c r="I19" s="178"/>
      <c r="J19" s="178"/>
    </row>
    <row r="20" spans="1:10" ht="25.5" customHeight="1">
      <c r="A20" s="189" t="s">
        <v>1003</v>
      </c>
      <c r="B20" s="190">
        <f>SUM('2-3(Α1). ΚΑΤΑΛ. ΕΜΒΑΔΩΝ '!I9:I28)</f>
        <v>0</v>
      </c>
      <c r="C20" s="191" t="str">
        <f>IF(B6="Α",ΤΙΜΕΣ!K36,IF(B6="Β",ΤΙΜΕΣ!K37,IF(B6="Γ",ΤΙΜΕΣ!K38,IF(B6="Γ","B","A"))))</f>
        <v>A</v>
      </c>
      <c r="D20" s="144" t="e">
        <f>IF(C20=0,,B20*C20)</f>
        <v>#VALUE!</v>
      </c>
      <c r="H20" s="178"/>
      <c r="I20" s="178"/>
      <c r="J20" s="178"/>
    </row>
    <row r="21" spans="1:10" ht="25.5" customHeight="1">
      <c r="A21" s="192" t="s">
        <v>1004</v>
      </c>
      <c r="B21" s="190">
        <f>SUM('2-3(Α1). ΚΑΤΑΛ. ΕΜΒΑΔΩΝ '!J9:J28)</f>
        <v>0</v>
      </c>
      <c r="C21" s="191" t="str">
        <f>IF(B6="Α",ΤΙΜΕΣ!K39,IF(B6="Β",ΤΙΜΕΣ!K40,IF(B6="Γ",ΤΙΜΕΣ!K41,IF(B6="Γ","B","A"))))</f>
        <v>A</v>
      </c>
      <c r="D21" s="144" t="e">
        <f>IF(C21=0,,B21*C21)</f>
        <v>#VALUE!</v>
      </c>
      <c r="H21" s="178"/>
      <c r="I21" s="178"/>
      <c r="J21" s="178"/>
    </row>
    <row r="22" spans="1:10" ht="35.1" customHeight="1">
      <c r="A22" s="193" t="s">
        <v>956</v>
      </c>
      <c r="B22" s="194">
        <f>SUM(B17:B21)</f>
        <v>0</v>
      </c>
      <c r="C22" s="195" t="s">
        <v>459</v>
      </c>
      <c r="D22" s="196" t="e">
        <f>SUM((D17:D21))</f>
        <v>#VALUE!</v>
      </c>
      <c r="H22" s="178"/>
      <c r="I22" s="178"/>
      <c r="J22" s="178"/>
    </row>
    <row r="23" spans="1:10" ht="35.1" customHeight="1">
      <c r="A23" s="193" t="s">
        <v>972</v>
      </c>
      <c r="B23" s="531">
        <v>0</v>
      </c>
      <c r="C23" s="531"/>
      <c r="D23" s="531"/>
      <c r="H23" s="178"/>
      <c r="I23" s="178"/>
      <c r="J23" s="178"/>
    </row>
    <row r="24" spans="1:10" ht="25.15" customHeight="1">
      <c r="A24" s="527" t="s">
        <v>981</v>
      </c>
      <c r="B24" s="527"/>
      <c r="C24" s="527"/>
      <c r="D24" s="527"/>
      <c r="H24" s="178"/>
      <c r="I24" s="178"/>
      <c r="J24" s="178"/>
    </row>
    <row r="25" spans="1:10" ht="25.5" customHeight="1">
      <c r="A25" s="189" t="s">
        <v>787</v>
      </c>
      <c r="B25" s="190">
        <f>SUM('2-3(Α1). ΚΑΤΑΛ. ΕΜΒΑΔΩΝ '!F8)</f>
        <v>0</v>
      </c>
      <c r="C25" s="191" t="str">
        <f>IF(B6="Α",ΤΙΜΕΣ!K27,IF(B6="Β",ΤΙΜΕΣ!K28,IF(B6="Γ",ΤΙΜΕΣ!K29,IF(B6="Γ","B","A"))))</f>
        <v>A</v>
      </c>
      <c r="D25" s="142" t="e">
        <f>B25*C25</f>
        <v>#VALUE!</v>
      </c>
      <c r="H25" s="178"/>
      <c r="I25" s="178"/>
      <c r="J25" s="178"/>
    </row>
    <row r="26" spans="1:10" ht="25.5" customHeight="1">
      <c r="A26" s="189" t="s">
        <v>1001</v>
      </c>
      <c r="B26" s="190">
        <f>SUM('2-3(Α1). ΚΑΤΑΛ. ΕΜΒΑΔΩΝ '!G8)</f>
        <v>0</v>
      </c>
      <c r="C26" s="191" t="str">
        <f>IF(B6="Α",ΤΙΜΕΣ!K30,IF(B6="Β",ΤΙΜΕΣ!K31,IF(B6="Γ",ΤΙΜΕΣ!K32,IF(B6="Γ","B","A"))))</f>
        <v>A</v>
      </c>
      <c r="D26" s="142" t="e">
        <f>IF(C26=0,,B26*C26)</f>
        <v>#VALUE!</v>
      </c>
      <c r="H26" s="178"/>
      <c r="I26" s="178"/>
      <c r="J26" s="178"/>
    </row>
    <row r="27" spans="1:10" ht="25.5" customHeight="1">
      <c r="A27" s="189" t="s">
        <v>1002</v>
      </c>
      <c r="B27" s="190">
        <f>SUM('2-3(Α1). ΚΑΤΑΛ. ΕΜΒΑΔΩΝ '!H8)</f>
        <v>0</v>
      </c>
      <c r="C27" s="197" t="str">
        <f>IF(B6="Α",ΤΙΜΕΣ!K33,IF(B6="Β",ΤΙΜΕΣ!K34,IF(B6="Γ",ΤΙΜΕΣ!K35,IF(B6="Γ","B","A"))))</f>
        <v>A</v>
      </c>
      <c r="D27" s="143" t="e">
        <f>IF(C27=0,,B27*C27)</f>
        <v>#VALUE!</v>
      </c>
      <c r="H27" s="178"/>
      <c r="I27" s="178"/>
      <c r="J27" s="178"/>
    </row>
    <row r="28" spans="1:10" ht="25.5" customHeight="1">
      <c r="A28" s="189" t="s">
        <v>1003</v>
      </c>
      <c r="B28" s="190">
        <f>SUM('2-3(Α1). ΚΑΤΑΛ. ΕΜΒΑΔΩΝ '!I8)</f>
        <v>0</v>
      </c>
      <c r="C28" s="198" t="str">
        <f>IF(B6="Α",ΤΙΜΕΣ!K36,IF(B6="Β",ΤΙΜΕΣ!K37,IF(B6="Γ",ΤΙΜΕΣ!K38,IF(B6="Γ","B","A"))))</f>
        <v>A</v>
      </c>
      <c r="D28" s="144" t="e">
        <f>IF(C28=0,,B28*C28)</f>
        <v>#VALUE!</v>
      </c>
      <c r="H28" s="178"/>
      <c r="I28" s="178"/>
      <c r="J28" s="178"/>
    </row>
    <row r="29" spans="1:10" ht="25.5" customHeight="1">
      <c r="A29" s="192" t="s">
        <v>1004</v>
      </c>
      <c r="B29" s="190">
        <f>SUM('2-3(Α1). ΚΑΤΑΛ. ΕΜΒΑΔΩΝ '!J8)</f>
        <v>0</v>
      </c>
      <c r="C29" s="198" t="str">
        <f>IF(B6="Α",ΤΙΜΕΣ!K39,IF(B6="Β",ΤΙΜΕΣ!K40,IF(B6="Γ",ΤΙΜΕΣ!K41,IF(B6="Γ","B","A"))))</f>
        <v>A</v>
      </c>
      <c r="D29" s="144" t="e">
        <f>IF(C29=0,,B29*C29)</f>
        <v>#VALUE!</v>
      </c>
      <c r="H29" s="178"/>
      <c r="I29" s="178"/>
      <c r="J29" s="178"/>
    </row>
    <row r="30" spans="1:10" ht="31.5" customHeight="1">
      <c r="A30" s="199" t="s">
        <v>953</v>
      </c>
      <c r="B30" s="200">
        <f>SUM(B25:B29)</f>
        <v>0</v>
      </c>
      <c r="C30" s="201" t="s">
        <v>459</v>
      </c>
      <c r="D30" s="202" t="e">
        <f>SUM(D25:D29)</f>
        <v>#VALUE!</v>
      </c>
      <c r="H30" s="178"/>
      <c r="I30" s="178"/>
      <c r="J30" s="178"/>
    </row>
    <row r="31" spans="1:10" ht="25.15" customHeight="1">
      <c r="A31" s="203" t="s">
        <v>954</v>
      </c>
      <c r="B31" s="204">
        <f>SUM(B30)</f>
        <v>0</v>
      </c>
      <c r="C31" s="205" t="s">
        <v>459</v>
      </c>
      <c r="D31" s="206" t="e">
        <f>SUM(D22,D30)</f>
        <v>#VALUE!</v>
      </c>
      <c r="H31" s="178"/>
      <c r="I31" s="178"/>
      <c r="J31" s="178"/>
    </row>
    <row r="32" spans="1:10" ht="25.5" customHeight="1">
      <c r="A32" s="181"/>
      <c r="B32" s="182"/>
      <c r="C32" s="183"/>
      <c r="D32" s="183"/>
      <c r="H32" s="178"/>
      <c r="I32" s="178"/>
      <c r="J32" s="178"/>
    </row>
    <row r="33" spans="1:13" s="208" customFormat="1" ht="40.15" customHeight="1" thickBot="1">
      <c r="A33" s="535" t="s">
        <v>988</v>
      </c>
      <c r="B33" s="536"/>
      <c r="C33" s="536"/>
      <c r="D33" s="536"/>
      <c r="E33" s="207"/>
      <c r="H33" s="209"/>
      <c r="I33" s="209"/>
      <c r="J33" s="209"/>
    </row>
    <row r="34" spans="1:13" ht="25.15" customHeight="1" thickBot="1">
      <c r="A34" s="532" t="s">
        <v>960</v>
      </c>
      <c r="B34" s="533"/>
      <c r="C34" s="533"/>
      <c r="D34" s="534"/>
      <c r="H34" s="178"/>
      <c r="I34" s="178"/>
      <c r="J34" s="178"/>
    </row>
    <row r="35" spans="1:13" ht="25.15" customHeight="1">
      <c r="A35" s="604"/>
      <c r="B35" s="604"/>
      <c r="C35" s="210" t="s">
        <v>980</v>
      </c>
      <c r="D35" s="211" t="s">
        <v>458</v>
      </c>
      <c r="H35" s="178"/>
      <c r="I35" s="178"/>
      <c r="J35" s="178"/>
    </row>
    <row r="36" spans="1:13" ht="35.1" customHeight="1">
      <c r="A36" s="187" t="s">
        <v>952</v>
      </c>
      <c r="B36" s="529">
        <f>SUM('2-3(Α2). ΚΑΤΑΛ. ΕΜΒΑΔΩΝ'!B9:B28)</f>
        <v>0</v>
      </c>
      <c r="C36" s="529"/>
      <c r="D36" s="529"/>
      <c r="H36" s="178"/>
      <c r="I36" s="178"/>
      <c r="J36" s="178"/>
    </row>
    <row r="37" spans="1:13" ht="35.1" customHeight="1">
      <c r="A37" s="187" t="s">
        <v>955</v>
      </c>
      <c r="B37" s="530">
        <f>SUM('2-3(Α2). ΚΑΤΑΛ. ΕΜΒΑΔΩΝ'!B8)</f>
        <v>0</v>
      </c>
      <c r="C37" s="530"/>
      <c r="D37" s="530"/>
      <c r="H37" s="178"/>
      <c r="I37" s="178"/>
      <c r="J37" s="178"/>
    </row>
    <row r="38" spans="1:13" ht="35.1" customHeight="1">
      <c r="A38" s="188" t="s">
        <v>949</v>
      </c>
      <c r="B38" s="531">
        <v>0</v>
      </c>
      <c r="C38" s="531"/>
      <c r="D38" s="531"/>
      <c r="H38" s="178"/>
      <c r="I38" s="178"/>
      <c r="J38" s="178"/>
    </row>
    <row r="39" spans="1:13" ht="29.25" customHeight="1">
      <c r="A39" s="528" t="s">
        <v>973</v>
      </c>
      <c r="B39" s="528"/>
      <c r="C39" s="528"/>
      <c r="D39" s="528"/>
      <c r="H39" s="178"/>
      <c r="I39" s="178"/>
      <c r="J39" s="178"/>
    </row>
    <row r="40" spans="1:13" ht="22.5" customHeight="1">
      <c r="A40" s="212" t="s">
        <v>792</v>
      </c>
      <c r="B40" s="213">
        <f>SUM('2-3(Α2). ΚΑΤΑΛ. ΕΜΒΑΔΩΝ'!F9:F28)</f>
        <v>0</v>
      </c>
      <c r="C40" s="214" t="str">
        <f>IF(B6="Α",ΤΙΜΕΣ!K27,IF(B6="Β",ΤΙΜΕΣ!K28,IF(B6="Γ",ΤΙΜΕΣ!K29,IF(B6="Γ","B","A"))))</f>
        <v>A</v>
      </c>
      <c r="D40" s="144" t="e">
        <f>IF(C40=0,,B40*C40)</f>
        <v>#VALUE!</v>
      </c>
      <c r="H40" s="178"/>
      <c r="I40" s="178"/>
      <c r="J40" s="178"/>
    </row>
    <row r="41" spans="1:13" ht="22.5" customHeight="1">
      <c r="A41" s="212" t="s">
        <v>997</v>
      </c>
      <c r="B41" s="213">
        <f>SUM('2-3(Α2). ΚΑΤΑΛ. ΕΜΒΑΔΩΝ'!G9:G28)</f>
        <v>0</v>
      </c>
      <c r="C41" s="214" t="str">
        <f>IF(B6="Α",ΤΙΜΕΣ!K30,IF(B6="Β",ΤΙΜΕΣ!K31,IF(B6="Γ",ΤΙΜΕΣ!K32,IF(B6="Γ","B","A"))))</f>
        <v>A</v>
      </c>
      <c r="D41" s="144" t="e">
        <f>IF(C41=0,,B41*C41)</f>
        <v>#VALUE!</v>
      </c>
      <c r="G41" s="215"/>
      <c r="H41" s="178"/>
      <c r="I41" s="178"/>
      <c r="J41" s="178"/>
      <c r="M41" s="216"/>
    </row>
    <row r="42" spans="1:13" ht="22.5" customHeight="1">
      <c r="A42" s="212" t="s">
        <v>998</v>
      </c>
      <c r="B42" s="213">
        <f>SUM('2-3(Α2). ΚΑΤΑΛ. ΕΜΒΑΔΩΝ'!H9:H28)</f>
        <v>0</v>
      </c>
      <c r="C42" s="214" t="str">
        <f>IF(B6="Α",ΤΙΜΕΣ!K33,IF(B6="Β",ΤΙΜΕΣ!K34,IF(B6="Γ",ΤΙΜΕΣ!K35,IF(B6="Γ","B","A"))))</f>
        <v>A</v>
      </c>
      <c r="D42" s="144" t="e">
        <f>IF(C42=0,,B42*C42)</f>
        <v>#VALUE!</v>
      </c>
      <c r="G42" s="2"/>
      <c r="H42" s="178"/>
      <c r="I42" s="178"/>
      <c r="J42" s="178"/>
      <c r="M42" s="216"/>
    </row>
    <row r="43" spans="1:13" ht="22.5" customHeight="1">
      <c r="A43" s="212" t="s">
        <v>999</v>
      </c>
      <c r="B43" s="213">
        <f>SUM('2-3(Α2). ΚΑΤΑΛ. ΕΜΒΑΔΩΝ'!I9:I28)</f>
        <v>0</v>
      </c>
      <c r="C43" s="214" t="str">
        <f>IF(B6="Α",ΤΙΜΕΣ!K36,IF(B6="Β",ΤΙΜΕΣ!K37,IF(B6="Γ",ΤΙΜΕΣ!K38,IF(B6="Γ","B","A"))))</f>
        <v>A</v>
      </c>
      <c r="D43" s="144" t="e">
        <f>IF(C43=0,,B43*C43)</f>
        <v>#VALUE!</v>
      </c>
      <c r="G43" s="215"/>
      <c r="H43" s="178"/>
      <c r="I43" s="178"/>
      <c r="J43" s="178"/>
      <c r="M43" s="216"/>
    </row>
    <row r="44" spans="1:13" ht="22.5" customHeight="1">
      <c r="A44" s="212" t="s">
        <v>1000</v>
      </c>
      <c r="B44" s="213">
        <f>SUM('2-3(Α2). ΚΑΤΑΛ. ΕΜΒΑΔΩΝ'!J9:J28)</f>
        <v>0</v>
      </c>
      <c r="C44" s="214" t="str">
        <f>IF(B6="Α",ΤΙΜΕΣ!K39,IF(B6="Β",ΤΙΜΕΣ!K40,IF(B6="Γ",ΤΙΜΕΣ!K41,IF(B6="Γ","B","A"))))</f>
        <v>A</v>
      </c>
      <c r="D44" s="144" t="e">
        <f>IF(C44=0,,B44*C44)</f>
        <v>#VALUE!</v>
      </c>
      <c r="E44" s="217"/>
    </row>
    <row r="45" spans="1:13" ht="35.1" customHeight="1">
      <c r="A45" s="193" t="s">
        <v>957</v>
      </c>
      <c r="B45" s="194">
        <f>SUM(B40:B44)</f>
        <v>0</v>
      </c>
      <c r="C45" s="195" t="s">
        <v>459</v>
      </c>
      <c r="D45" s="196" t="e">
        <f>SUM((D40:D44))</f>
        <v>#VALUE!</v>
      </c>
      <c r="E45" s="217"/>
    </row>
    <row r="46" spans="1:13" ht="35.1" customHeight="1">
      <c r="A46" s="193" t="s">
        <v>972</v>
      </c>
      <c r="B46" s="531">
        <v>0</v>
      </c>
      <c r="C46" s="531"/>
      <c r="D46" s="531"/>
      <c r="E46" s="217"/>
    </row>
    <row r="47" spans="1:13" ht="28.5" customHeight="1">
      <c r="A47" s="528" t="s">
        <v>974</v>
      </c>
      <c r="B47" s="528"/>
      <c r="C47" s="528"/>
      <c r="D47" s="528"/>
      <c r="E47" s="217"/>
    </row>
    <row r="48" spans="1:13" ht="22.5" customHeight="1">
      <c r="A48" s="212" t="s">
        <v>792</v>
      </c>
      <c r="B48" s="218">
        <f>SUM('2-3(Α2). ΚΑΤΑΛ. ΕΜΒΑΔΩΝ'!F8)</f>
        <v>0</v>
      </c>
      <c r="C48" s="219" t="str">
        <f>IF(B6="Α",ΤΙΜΕΣ!K27,IF(B6="Β",ΤΙΜΕΣ!K28,IF(B6="Γ",ΤΙΜΕΣ!K29,IF(B6="Γ","B","A"))))</f>
        <v>A</v>
      </c>
      <c r="D48" s="145" t="e">
        <f>IF(C48=0,,B48*C48)</f>
        <v>#VALUE!</v>
      </c>
      <c r="E48" s="217"/>
    </row>
    <row r="49" spans="1:10" ht="22.5" customHeight="1">
      <c r="A49" s="212" t="s">
        <v>997</v>
      </c>
      <c r="B49" s="213">
        <f>SUM('2-3(Α2). ΚΑΤΑΛ. ΕΜΒΑΔΩΝ'!G8)</f>
        <v>0</v>
      </c>
      <c r="C49" s="214" t="str">
        <f>IF(B6="Α",ΤΙΜΕΣ!K30,IF(B6="Β",ΤΙΜΕΣ!K31,IF(B6="Γ",ΤΙΜΕΣ!K32,IF(B6="Γ","B","A"))))</f>
        <v>A</v>
      </c>
      <c r="D49" s="144" t="e">
        <f>IF(C49=0,,B49*C49)</f>
        <v>#VALUE!</v>
      </c>
      <c r="E49" s="217"/>
    </row>
    <row r="50" spans="1:10" ht="22.5" customHeight="1">
      <c r="A50" s="212" t="s">
        <v>998</v>
      </c>
      <c r="B50" s="213">
        <f>SUM('2-3(Α2). ΚΑΤΑΛ. ΕΜΒΑΔΩΝ'!H8)</f>
        <v>0</v>
      </c>
      <c r="C50" s="214" t="str">
        <f>IF(B6="Α",ΤΙΜΕΣ!K33,IF(B6="Β",ΤΙΜΕΣ!K34,IF(B6="Γ",ΤΙΜΕΣ!K35,IF(B6="Γ","B","A"))))</f>
        <v>A</v>
      </c>
      <c r="D50" s="144" t="e">
        <f>IF(C50=0,,B50*C50)</f>
        <v>#VALUE!</v>
      </c>
      <c r="E50" s="217"/>
    </row>
    <row r="51" spans="1:10" ht="22.5" customHeight="1">
      <c r="A51" s="212" t="s">
        <v>999</v>
      </c>
      <c r="B51" s="213">
        <f>SUM('2-3(Α2). ΚΑΤΑΛ. ΕΜΒΑΔΩΝ'!I8)</f>
        <v>0</v>
      </c>
      <c r="C51" s="214" t="str">
        <f>IF(B6="Α",ΤΙΜΕΣ!K36,IF(B6="Β",ΤΙΜΕΣ!K37,IF(B6="Γ",ΤΙΜΕΣ!K38,IF(B6="Γ","B","A"))))</f>
        <v>A</v>
      </c>
      <c r="D51" s="144" t="e">
        <f>IF(C51=0,,B51*C51)</f>
        <v>#VALUE!</v>
      </c>
      <c r="E51" s="217"/>
    </row>
    <row r="52" spans="1:10" ht="22.5" customHeight="1">
      <c r="A52" s="212" t="s">
        <v>1000</v>
      </c>
      <c r="B52" s="213">
        <f>SUM('2-3(Α2). ΚΑΤΑΛ. ΕΜΒΑΔΩΝ'!J8)</f>
        <v>0</v>
      </c>
      <c r="C52" s="214" t="str">
        <f>IF(B6="Α",ΤΙΜΕΣ!K39,IF(B6="Β",ΤΙΜΕΣ!K40,IF(B6="Γ",ΤΙΜΕΣ!K41,IF(B6="Γ","B","A"))))</f>
        <v>A</v>
      </c>
      <c r="D52" s="144" t="e">
        <f>IF(C52=0,,B52*C52)</f>
        <v>#VALUE!</v>
      </c>
      <c r="E52" s="217"/>
    </row>
    <row r="53" spans="1:10" ht="35.1" customHeight="1">
      <c r="A53" s="193" t="s">
        <v>958</v>
      </c>
      <c r="B53" s="200">
        <f>SUM(B48:B52)</f>
        <v>0</v>
      </c>
      <c r="C53" s="201" t="s">
        <v>459</v>
      </c>
      <c r="D53" s="202" t="e">
        <f>SUM(D48:D52)</f>
        <v>#VALUE!</v>
      </c>
      <c r="E53" s="217"/>
    </row>
    <row r="54" spans="1:10" ht="25.15" customHeight="1">
      <c r="A54" s="220" t="s">
        <v>959</v>
      </c>
      <c r="B54" s="221">
        <f>SUM(B45,B53)</f>
        <v>0</v>
      </c>
      <c r="C54" s="222" t="s">
        <v>459</v>
      </c>
      <c r="D54" s="206" t="e">
        <f>SUM(D45,D53)</f>
        <v>#VALUE!</v>
      </c>
      <c r="E54" s="223" t="e">
        <f>SUM(D45,D53)</f>
        <v>#VALUE!</v>
      </c>
      <c r="F54" s="224">
        <f>SUM(B45,B53)</f>
        <v>0</v>
      </c>
      <c r="G54" s="215" t="e">
        <f>IF(E54&lt;51.26,"Το ελάχιστο δικαίωμα πρέπει να είναι τουλάχιστον €51.26","")</f>
        <v>#VALUE!</v>
      </c>
      <c r="H54" s="175"/>
      <c r="I54" s="175"/>
      <c r="J54" s="175"/>
    </row>
    <row r="55" spans="1:10" ht="25.15" customHeight="1">
      <c r="A55" s="225"/>
      <c r="B55" s="226"/>
      <c r="C55" s="226"/>
      <c r="D55" s="226"/>
      <c r="E55" s="223"/>
      <c r="F55" s="224"/>
      <c r="G55" s="215"/>
      <c r="H55" s="175"/>
      <c r="I55" s="175"/>
      <c r="J55" s="175"/>
    </row>
    <row r="56" spans="1:10" s="208" customFormat="1" ht="56.25" customHeight="1">
      <c r="A56" s="545" t="s">
        <v>942</v>
      </c>
      <c r="B56" s="536"/>
      <c r="C56" s="546"/>
      <c r="D56" s="546"/>
      <c r="E56" s="207"/>
      <c r="H56" s="209"/>
      <c r="I56" s="209"/>
      <c r="J56" s="209"/>
    </row>
    <row r="57" spans="1:10" ht="25.15" customHeight="1">
      <c r="A57" s="227" t="s">
        <v>460</v>
      </c>
      <c r="B57" s="228" t="s">
        <v>461</v>
      </c>
      <c r="C57" s="228" t="s">
        <v>462</v>
      </c>
      <c r="D57" s="228" t="s">
        <v>463</v>
      </c>
      <c r="E57" s="229"/>
      <c r="H57" s="178"/>
      <c r="I57" s="178"/>
      <c r="J57" s="178"/>
    </row>
    <row r="58" spans="1:10" ht="20.100000000000001" customHeight="1">
      <c r="A58" s="230" t="s">
        <v>464</v>
      </c>
      <c r="B58" s="231"/>
      <c r="C58" s="230"/>
      <c r="D58" s="230"/>
      <c r="E58" s="232"/>
      <c r="H58" s="178"/>
      <c r="I58" s="178"/>
      <c r="J58" s="178"/>
    </row>
    <row r="59" spans="1:10" ht="28.9" customHeight="1">
      <c r="A59" s="233" t="s">
        <v>489</v>
      </c>
      <c r="B59" s="146">
        <v>0</v>
      </c>
      <c r="C59" s="234">
        <f>IF(ISBLANK(A59),"",VLOOKUP($A59,ΤΙΜΕΣ!$A:$C,3,FALSE))</f>
        <v>30</v>
      </c>
      <c r="D59" s="235">
        <f>IF(ISBLANK(A59),"",B59*C59)</f>
        <v>0</v>
      </c>
      <c r="E59" s="236"/>
      <c r="F59" s="215"/>
      <c r="H59" s="179"/>
      <c r="I59" s="178"/>
      <c r="J59" s="178"/>
    </row>
    <row r="60" spans="1:10" ht="30" customHeight="1">
      <c r="A60" s="233" t="s">
        <v>725</v>
      </c>
      <c r="B60" s="146">
        <v>0</v>
      </c>
      <c r="C60" s="237">
        <f>IF(ISBLANK(A60),"",VLOOKUP($A60,ΤΙΜΕΣ!$A:$C,3,FALSE))</f>
        <v>20</v>
      </c>
      <c r="D60" s="238">
        <f>IF(ISBLANK(A60),"",B60*C60)</f>
        <v>0</v>
      </c>
      <c r="E60" s="236"/>
      <c r="F60" s="215"/>
      <c r="H60" s="179"/>
      <c r="I60" s="178"/>
      <c r="J60" s="178"/>
    </row>
    <row r="61" spans="1:10" ht="33" customHeight="1">
      <c r="A61" s="233" t="s">
        <v>726</v>
      </c>
      <c r="B61" s="146">
        <v>0</v>
      </c>
      <c r="C61" s="239">
        <f>IF(ISBLANK(A61),"",VLOOKUP($A61,ΤΙΜΕΣ!$A:$C,3,FALSE))</f>
        <v>35</v>
      </c>
      <c r="D61" s="240">
        <f>IF(ISBLANK(A61),"",B61*C61)</f>
        <v>0</v>
      </c>
      <c r="E61" s="236"/>
      <c r="F61" s="215"/>
      <c r="H61" s="179"/>
      <c r="I61" s="178"/>
      <c r="J61" s="178"/>
    </row>
    <row r="62" spans="1:10" ht="27.6" customHeight="1">
      <c r="A62" s="241" t="s">
        <v>727</v>
      </c>
      <c r="B62" s="146">
        <v>0</v>
      </c>
      <c r="C62" s="239">
        <f>IF(ISBLANK(A62),"",VLOOKUP($A62,ΤΙΜΕΣ!$A:$C,3,FALSE))</f>
        <v>25</v>
      </c>
      <c r="D62" s="240">
        <f>IF(ISBLANK(A62),"",B62*C62)</f>
        <v>0</v>
      </c>
      <c r="E62" s="236"/>
      <c r="F62" s="215"/>
      <c r="H62" s="179"/>
      <c r="I62" s="178"/>
      <c r="J62" s="178"/>
    </row>
    <row r="63" spans="1:10" ht="20.100000000000001" customHeight="1">
      <c r="A63" s="242" t="s">
        <v>728</v>
      </c>
      <c r="B63" s="146">
        <v>0</v>
      </c>
      <c r="C63" s="239">
        <f>IF(ISBLANK(A63),"",VLOOKUP($A63,ΤΙΜΕΣ!$A:$C,3,FALSE))</f>
        <v>35</v>
      </c>
      <c r="D63" s="240">
        <f t="shared" ref="D63:D66" si="0">IF(ISBLANK(A63),"",B63*C63)</f>
        <v>0</v>
      </c>
      <c r="E63" s="236"/>
      <c r="F63" s="215"/>
      <c r="H63" s="179"/>
      <c r="I63" s="178"/>
      <c r="J63" s="178"/>
    </row>
    <row r="64" spans="1:10" ht="20.100000000000001" customHeight="1">
      <c r="A64" s="242" t="s">
        <v>729</v>
      </c>
      <c r="B64" s="146">
        <v>0</v>
      </c>
      <c r="C64" s="239">
        <f>IF(ISBLANK(A64),"",VLOOKUP($A64,ΤΙΜΕΣ!$A:$C,3,FALSE))</f>
        <v>50</v>
      </c>
      <c r="D64" s="240">
        <f t="shared" si="0"/>
        <v>0</v>
      </c>
      <c r="E64" s="236"/>
      <c r="F64" s="215"/>
      <c r="H64" s="179"/>
      <c r="I64" s="178"/>
      <c r="J64" s="178"/>
    </row>
    <row r="65" spans="1:10" ht="20.100000000000001" customHeight="1">
      <c r="A65" s="243" t="s">
        <v>730</v>
      </c>
      <c r="B65" s="146">
        <v>0</v>
      </c>
      <c r="C65" s="239">
        <f>IF(ISBLANK(A65),"",VLOOKUP($A65,ΤΙΜΕΣ!$A:$C,3,FALSE))</f>
        <v>50</v>
      </c>
      <c r="D65" s="240">
        <f t="shared" si="0"/>
        <v>0</v>
      </c>
      <c r="E65" s="236"/>
      <c r="F65" s="215"/>
      <c r="H65" s="179"/>
      <c r="I65" s="178"/>
      <c r="J65" s="178"/>
    </row>
    <row r="66" spans="1:10" ht="20.100000000000001" customHeight="1">
      <c r="A66" s="243" t="s">
        <v>731</v>
      </c>
      <c r="B66" s="146">
        <v>0</v>
      </c>
      <c r="C66" s="239">
        <f>IF(ISBLANK(A66),"",VLOOKUP($A66,ΤΙΜΕΣ!$A:$C,3,FALSE))</f>
        <v>35</v>
      </c>
      <c r="D66" s="240">
        <f t="shared" si="0"/>
        <v>0</v>
      </c>
      <c r="E66" s="236"/>
      <c r="F66" s="215"/>
      <c r="H66" s="179"/>
      <c r="I66" s="178"/>
      <c r="J66" s="178"/>
    </row>
    <row r="67" spans="1:10" ht="20.100000000000001" customHeight="1">
      <c r="A67" s="244" t="s">
        <v>842</v>
      </c>
      <c r="B67" s="147">
        <v>0</v>
      </c>
      <c r="C67" s="245">
        <f>IF(ISBLANK(A67),"",VLOOKUP($A67,ΤΙΜΕΣ!$A:$C,3,FALSE))</f>
        <v>250</v>
      </c>
      <c r="D67" s="246">
        <f>IF(ISBLANK(A67),"",B67*C67)</f>
        <v>0</v>
      </c>
      <c r="E67" s="247"/>
      <c r="H67" s="178"/>
      <c r="I67" s="178"/>
      <c r="J67" s="178"/>
    </row>
    <row r="68" spans="1:10" ht="20.100000000000001" customHeight="1">
      <c r="A68" s="537" t="s">
        <v>674</v>
      </c>
      <c r="B68" s="538"/>
      <c r="C68" s="539"/>
      <c r="D68" s="540"/>
      <c r="E68" s="248"/>
      <c r="F68" s="179"/>
      <c r="G68" s="179"/>
      <c r="H68" s="178"/>
      <c r="I68" s="178"/>
      <c r="J68" s="178"/>
    </row>
    <row r="69" spans="1:10" ht="20.100000000000001" customHeight="1">
      <c r="A69" s="249" t="s">
        <v>437</v>
      </c>
      <c r="B69" s="146">
        <v>0</v>
      </c>
      <c r="C69" s="250">
        <f>IF(ISBLANK(A69),"",VLOOKUP($A69,ΤΙΜΕΣ!$A:$C,3,FALSE))</f>
        <v>170</v>
      </c>
      <c r="D69" s="251">
        <f>IF(ISBLANK(A69),"",B69*C69)</f>
        <v>0</v>
      </c>
      <c r="E69" s="236"/>
      <c r="F69" s="215"/>
      <c r="H69" s="179"/>
      <c r="I69" s="178"/>
      <c r="J69" s="178"/>
    </row>
    <row r="70" spans="1:10" ht="20.100000000000001" customHeight="1">
      <c r="A70" s="252" t="s">
        <v>438</v>
      </c>
      <c r="B70" s="146">
        <v>0</v>
      </c>
      <c r="C70" s="253">
        <f>IF(ISBLANK(A70),"",VLOOKUP($A70,ΤΙΜΕΣ!$A:$C,3,FALSE))</f>
        <v>370</v>
      </c>
      <c r="D70" s="254">
        <f>IF(ISBLANK(A70),"",B70*C70)</f>
        <v>0</v>
      </c>
      <c r="E70" s="236"/>
      <c r="F70" s="215"/>
      <c r="H70" s="179"/>
      <c r="I70" s="178"/>
      <c r="J70" s="178"/>
    </row>
    <row r="71" spans="1:10" ht="20.100000000000001" customHeight="1">
      <c r="A71" s="537" t="s">
        <v>803</v>
      </c>
      <c r="B71" s="538"/>
      <c r="C71" s="539"/>
      <c r="D71" s="540"/>
      <c r="E71" s="255"/>
      <c r="H71" s="178"/>
      <c r="I71" s="178"/>
      <c r="J71" s="178"/>
    </row>
    <row r="72" spans="1:10" ht="20.100000000000001" customHeight="1">
      <c r="A72" s="256" t="s">
        <v>439</v>
      </c>
      <c r="B72" s="148">
        <v>0</v>
      </c>
      <c r="C72" s="257">
        <f>IF(ISBLANK(A72),"",VLOOKUP($A72,ΤΙΜΕΣ!$A:$C,3,FALSE))</f>
        <v>100</v>
      </c>
      <c r="D72" s="258">
        <f>IF(ISBLANK(A72),"",B72*C72)</f>
        <v>0</v>
      </c>
      <c r="E72" s="236"/>
      <c r="F72" s="215"/>
      <c r="H72" s="179"/>
      <c r="I72" s="178"/>
      <c r="J72" s="178"/>
    </row>
    <row r="73" spans="1:10" ht="20.100000000000001" customHeight="1">
      <c r="A73" s="537" t="s">
        <v>649</v>
      </c>
      <c r="B73" s="538"/>
      <c r="C73" s="539"/>
      <c r="D73" s="540"/>
      <c r="E73" s="255"/>
      <c r="H73" s="178"/>
      <c r="I73" s="178"/>
      <c r="J73" s="178"/>
    </row>
    <row r="74" spans="1:10" ht="20.100000000000001" customHeight="1">
      <c r="A74" s="256" t="s">
        <v>441</v>
      </c>
      <c r="B74" s="147">
        <v>0</v>
      </c>
      <c r="C74" s="245">
        <f>IF(ISBLANK(A74),"",VLOOKUP($A74,ΤΙΜΕΣ!$A:$C,3,FALSE))</f>
        <v>70</v>
      </c>
      <c r="D74" s="258">
        <f>IF(ISBLANK(A74),"",B74*C74)</f>
        <v>0</v>
      </c>
      <c r="E74" s="236"/>
      <c r="F74" s="215"/>
      <c r="H74" s="179"/>
      <c r="I74" s="178"/>
      <c r="J74" s="178"/>
    </row>
    <row r="75" spans="1:10" ht="20.100000000000001" customHeight="1">
      <c r="A75" s="537" t="s">
        <v>804</v>
      </c>
      <c r="B75" s="538"/>
      <c r="C75" s="539"/>
      <c r="D75" s="540"/>
      <c r="E75" s="255"/>
      <c r="H75" s="178"/>
      <c r="I75" s="178"/>
      <c r="J75" s="178"/>
    </row>
    <row r="76" spans="1:10" ht="20.100000000000001" customHeight="1">
      <c r="A76" s="256" t="s">
        <v>471</v>
      </c>
      <c r="B76" s="148">
        <v>0</v>
      </c>
      <c r="C76" s="257">
        <f>IF(ISBLANK(A76),"",VLOOKUP($A76,ΤΙΜΕΣ!$A:$C,3,FALSE))</f>
        <v>50</v>
      </c>
      <c r="D76" s="258">
        <f>IF(ISBLANK(A76),"",B76*C76)</f>
        <v>0</v>
      </c>
      <c r="E76" s="236"/>
      <c r="F76" s="215"/>
      <c r="H76" s="179"/>
      <c r="I76" s="178"/>
      <c r="J76" s="178"/>
    </row>
    <row r="77" spans="1:10" ht="20.100000000000001" customHeight="1">
      <c r="A77" s="537" t="s">
        <v>802</v>
      </c>
      <c r="B77" s="538"/>
      <c r="C77" s="539"/>
      <c r="D77" s="540"/>
      <c r="E77" s="255"/>
      <c r="H77" s="178"/>
      <c r="I77" s="178"/>
      <c r="J77" s="178"/>
    </row>
    <row r="78" spans="1:10" ht="20.100000000000001" customHeight="1">
      <c r="A78" s="256" t="s">
        <v>442</v>
      </c>
      <c r="B78" s="148">
        <v>0</v>
      </c>
      <c r="C78" s="257">
        <f>IF(ISBLANK(A78),"",VLOOKUP($A78,ΤΙΜΕΣ!$A:$C,3,FALSE))</f>
        <v>25</v>
      </c>
      <c r="D78" s="258">
        <f>IF(ISBLANK(A78),"",B78*C78)</f>
        <v>0</v>
      </c>
      <c r="E78" s="236"/>
      <c r="F78" s="215"/>
      <c r="H78" s="179"/>
      <c r="I78" s="178"/>
      <c r="J78" s="178"/>
    </row>
    <row r="79" spans="1:10" ht="20.100000000000001" customHeight="1">
      <c r="A79" s="537" t="s">
        <v>805</v>
      </c>
      <c r="B79" s="538"/>
      <c r="C79" s="539"/>
      <c r="D79" s="540"/>
      <c r="E79" s="255"/>
      <c r="H79" s="178"/>
      <c r="I79" s="178"/>
      <c r="J79" s="178"/>
    </row>
    <row r="80" spans="1:10" ht="20.100000000000001" customHeight="1">
      <c r="A80" s="259" t="s">
        <v>443</v>
      </c>
      <c r="B80" s="148">
        <v>0</v>
      </c>
      <c r="C80" s="219">
        <f>IF(ISBLANK(A80),"",VLOOKUP($A80,ΤΙΜΕΣ!$A:$C,3,FALSE))</f>
        <v>50</v>
      </c>
      <c r="D80" s="251">
        <f>IF(ISBLANK(A80),"",B80*C80)</f>
        <v>0</v>
      </c>
      <c r="E80" s="236"/>
      <c r="F80" s="215"/>
      <c r="H80" s="179"/>
      <c r="I80" s="178"/>
      <c r="J80" s="178"/>
    </row>
    <row r="81" spans="1:10" ht="20.100000000000001" customHeight="1">
      <c r="A81" s="260" t="s">
        <v>444</v>
      </c>
      <c r="B81" s="148">
        <v>0</v>
      </c>
      <c r="C81" s="261">
        <f>IF(ISBLANK(A81),"",VLOOKUP($A81,ΤΙΜΕΣ!$A:$C,3,FALSE))</f>
        <v>75</v>
      </c>
      <c r="D81" s="254">
        <f>IF(ISBLANK(A81),"",B81*C81)</f>
        <v>0</v>
      </c>
      <c r="E81" s="236"/>
      <c r="F81" s="215"/>
      <c r="H81" s="179"/>
      <c r="I81" s="178"/>
      <c r="J81" s="178"/>
    </row>
    <row r="82" spans="1:10" ht="20.100000000000001" customHeight="1">
      <c r="A82" s="537" t="s">
        <v>806</v>
      </c>
      <c r="B82" s="538"/>
      <c r="C82" s="539"/>
      <c r="D82" s="540"/>
      <c r="E82" s="255"/>
      <c r="H82" s="178"/>
      <c r="I82" s="178"/>
      <c r="J82" s="178"/>
    </row>
    <row r="83" spans="1:10" ht="20.100000000000001" customHeight="1">
      <c r="A83" s="259" t="s">
        <v>445</v>
      </c>
      <c r="B83" s="147">
        <v>0</v>
      </c>
      <c r="C83" s="262">
        <f>IF(ISBLANK(A83),"",VLOOKUP($A83,ΤΙΜΕΣ!$A:$C,3,FALSE))</f>
        <v>1700</v>
      </c>
      <c r="D83" s="251">
        <f>IF(ISBLANK(A83),"",B83*C83)</f>
        <v>0</v>
      </c>
      <c r="E83" s="263"/>
      <c r="F83" s="215"/>
      <c r="H83" s="179"/>
      <c r="I83" s="178"/>
      <c r="J83" s="178"/>
    </row>
    <row r="84" spans="1:10" ht="20.100000000000001" customHeight="1">
      <c r="A84" s="260" t="s">
        <v>498</v>
      </c>
      <c r="B84" s="147">
        <v>0</v>
      </c>
      <c r="C84" s="264">
        <f>IF(ISBLANK(A84),"",VLOOKUP($A84,ΤΙΜΕΣ!$A:$C,3,FALSE))</f>
        <v>495</v>
      </c>
      <c r="D84" s="254">
        <f>IF(ISBLANK(A84),"",B84*C84)</f>
        <v>0</v>
      </c>
      <c r="E84" s="263"/>
      <c r="F84" s="215"/>
      <c r="H84" s="179"/>
      <c r="I84" s="178"/>
      <c r="J84" s="178"/>
    </row>
    <row r="85" spans="1:10" ht="20.100000000000001" customHeight="1">
      <c r="A85" s="537" t="s">
        <v>807</v>
      </c>
      <c r="B85" s="538"/>
      <c r="C85" s="539"/>
      <c r="D85" s="540"/>
      <c r="E85" s="255"/>
      <c r="H85" s="178"/>
      <c r="I85" s="178"/>
      <c r="J85" s="178"/>
    </row>
    <row r="86" spans="1:10" ht="20.100000000000001" customHeight="1">
      <c r="A86" s="265" t="s">
        <v>446</v>
      </c>
      <c r="B86" s="147">
        <v>0</v>
      </c>
      <c r="C86" s="266">
        <f>IF(ISBLANK(A86),"",VLOOKUP($A86,ΤΙΜΕΣ!$A:$C,3,FALSE))</f>
        <v>495</v>
      </c>
      <c r="D86" s="258">
        <f>IF(ISBLANK(A86),"",B86*C86)</f>
        <v>0</v>
      </c>
      <c r="E86" s="263"/>
      <c r="F86" s="215"/>
      <c r="H86" s="179"/>
      <c r="I86" s="178"/>
      <c r="J86" s="178"/>
    </row>
    <row r="87" spans="1:10" ht="20.100000000000001" customHeight="1">
      <c r="A87" s="541" t="s">
        <v>808</v>
      </c>
      <c r="B87" s="542"/>
      <c r="C87" s="543"/>
      <c r="D87" s="544"/>
      <c r="E87" s="267"/>
      <c r="H87" s="178"/>
      <c r="I87" s="178"/>
      <c r="J87" s="178"/>
    </row>
    <row r="88" spans="1:10" ht="20.100000000000001" customHeight="1">
      <c r="A88" s="265" t="s">
        <v>447</v>
      </c>
      <c r="B88" s="147">
        <v>0</v>
      </c>
      <c r="C88" s="266">
        <f>IF(ISBLANK(A88),"",VLOOKUP($A88,ΤΙΜΕΣ!$A:$C,3,FALSE))</f>
        <v>1240</v>
      </c>
      <c r="D88" s="258">
        <f>IF(ISBLANK(A88),"",B88*C88)</f>
        <v>0</v>
      </c>
      <c r="E88" s="236"/>
      <c r="F88" s="215"/>
      <c r="H88" s="179"/>
      <c r="I88" s="178"/>
      <c r="J88" s="178"/>
    </row>
    <row r="89" spans="1:10" ht="20.100000000000001" customHeight="1">
      <c r="A89" s="541" t="s">
        <v>809</v>
      </c>
      <c r="B89" s="542"/>
      <c r="C89" s="543"/>
      <c r="D89" s="544"/>
      <c r="E89" s="267"/>
      <c r="H89" s="178"/>
      <c r="I89" s="178"/>
      <c r="J89" s="178"/>
    </row>
    <row r="90" spans="1:10" ht="20.100000000000001" customHeight="1">
      <c r="A90" s="265" t="s">
        <v>448</v>
      </c>
      <c r="B90" s="147">
        <v>0</v>
      </c>
      <c r="C90" s="266">
        <f>IF(ISBLANK(A90),"",VLOOKUP($A90,ΤΙΜΕΣ!$A:$C,3,FALSE))</f>
        <v>745</v>
      </c>
      <c r="D90" s="258">
        <f>IF(ISBLANK(A90),"",B90*C90)</f>
        <v>0</v>
      </c>
      <c r="E90" s="236"/>
      <c r="F90" s="215"/>
      <c r="H90" s="179"/>
      <c r="I90" s="178"/>
      <c r="J90" s="178"/>
    </row>
    <row r="91" spans="1:10" ht="20.100000000000001" customHeight="1">
      <c r="A91" s="541" t="s">
        <v>810</v>
      </c>
      <c r="B91" s="542"/>
      <c r="C91" s="543"/>
      <c r="D91" s="544"/>
      <c r="E91" s="267"/>
      <c r="H91" s="178"/>
      <c r="I91" s="178"/>
      <c r="J91" s="178"/>
    </row>
    <row r="92" spans="1:10" ht="28.9" customHeight="1">
      <c r="A92" s="268" t="s">
        <v>500</v>
      </c>
      <c r="B92" s="149">
        <v>0</v>
      </c>
      <c r="C92" s="269">
        <f>IF(ISBLANK(A92),"",VLOOKUP($A92,ΤΙΜΕΣ!$A:$C,3,FALSE))</f>
        <v>160</v>
      </c>
      <c r="D92" s="251">
        <f>IF(ISBLANK(A92),"",B92*C92)</f>
        <v>0</v>
      </c>
      <c r="E92" s="236"/>
      <c r="F92" s="215"/>
      <c r="H92" s="179"/>
      <c r="J92" s="178"/>
    </row>
    <row r="93" spans="1:10" ht="25.9" customHeight="1">
      <c r="A93" s="270" t="s">
        <v>501</v>
      </c>
      <c r="B93" s="149">
        <v>0</v>
      </c>
      <c r="C93" s="269">
        <f>IF(ISBLANK(A93),"",VLOOKUP($A93,ΤΙΜΕΣ!$A:$C,3,FALSE))</f>
        <v>125</v>
      </c>
      <c r="D93" s="251">
        <f>IF(ISBLANK(A93),"",B93*C93)</f>
        <v>0</v>
      </c>
      <c r="E93" s="236"/>
      <c r="F93" s="215"/>
      <c r="H93" s="179"/>
      <c r="J93" s="178"/>
    </row>
    <row r="94" spans="1:10" ht="20.100000000000001" customHeight="1">
      <c r="A94" s="271" t="s">
        <v>499</v>
      </c>
      <c r="B94" s="149">
        <v>0</v>
      </c>
      <c r="C94" s="272">
        <f>IF(ISBLANK(A94),"",VLOOKUP($A94,ΤΙΜΕΣ!$A:$C,3,FALSE))</f>
        <v>25</v>
      </c>
      <c r="D94" s="240">
        <f>IF(ISBLANK(A94),"",B94*C94)</f>
        <v>0</v>
      </c>
      <c r="E94" s="236"/>
      <c r="F94" s="215"/>
      <c r="H94" s="179"/>
      <c r="I94" s="178"/>
      <c r="J94" s="178"/>
    </row>
    <row r="95" spans="1:10" ht="20.100000000000001" customHeight="1">
      <c r="A95" s="547" t="s">
        <v>811</v>
      </c>
      <c r="B95" s="548"/>
      <c r="C95" s="547"/>
      <c r="D95" s="547"/>
      <c r="E95" s="273"/>
      <c r="H95" s="178"/>
      <c r="I95" s="178"/>
      <c r="J95" s="178"/>
    </row>
    <row r="96" spans="1:10" ht="20.100000000000001" customHeight="1">
      <c r="A96" s="252" t="s">
        <v>789</v>
      </c>
      <c r="B96" s="148">
        <v>0</v>
      </c>
      <c r="C96" s="274">
        <f>IF(ISBLANK(A96),"",VLOOKUP($A96,ΤΙΜΕΣ!$A:$C,3,FALSE))</f>
        <v>25</v>
      </c>
      <c r="D96" s="254">
        <f>IF(ISBLANK(#REF!),"",B96*C96)</f>
        <v>0</v>
      </c>
      <c r="E96" s="273"/>
      <c r="H96" s="178"/>
      <c r="I96" s="178"/>
      <c r="J96" s="178"/>
    </row>
    <row r="97" spans="1:10" ht="20.100000000000001" customHeight="1">
      <c r="A97" s="600" t="s">
        <v>939</v>
      </c>
      <c r="B97" s="601"/>
      <c r="C97" s="600"/>
      <c r="D97" s="600"/>
      <c r="E97" s="273"/>
      <c r="H97" s="178"/>
      <c r="I97" s="178"/>
      <c r="J97" s="178"/>
    </row>
    <row r="98" spans="1:10" ht="20.100000000000001" customHeight="1">
      <c r="A98" s="243" t="s">
        <v>636</v>
      </c>
      <c r="B98" s="148">
        <v>0</v>
      </c>
      <c r="C98" s="214">
        <f>IF(ISBLANK(A98),"",VLOOKUP($A98,ΤΙΜΕΣ!$A:$C,3,FALSE))</f>
        <v>40</v>
      </c>
      <c r="D98" s="240">
        <f>IF(ISBLANK(A98),"",B98*C98)</f>
        <v>0</v>
      </c>
      <c r="E98" s="273"/>
      <c r="H98" s="178"/>
      <c r="I98" s="178"/>
      <c r="J98" s="178"/>
    </row>
    <row r="99" spans="1:10" ht="20.100000000000001" customHeight="1">
      <c r="A99" s="243" t="s">
        <v>637</v>
      </c>
      <c r="B99" s="148">
        <v>0</v>
      </c>
      <c r="C99" s="214">
        <f>IF(ISBLANK(A99),"",VLOOKUP($A99,ΤΙΜΕΣ!$A:$C,3,FALSE))</f>
        <v>35</v>
      </c>
      <c r="D99" s="240">
        <f>IF(ISBLANK(A99),"",B99*C99)</f>
        <v>0</v>
      </c>
      <c r="E99" s="273"/>
      <c r="H99" s="178"/>
      <c r="I99" s="178"/>
      <c r="J99" s="178"/>
    </row>
    <row r="100" spans="1:10" ht="42.75" customHeight="1">
      <c r="A100" s="549" t="s">
        <v>986</v>
      </c>
      <c r="B100" s="550"/>
      <c r="C100" s="551"/>
      <c r="D100" s="552"/>
      <c r="E100" s="273"/>
      <c r="H100" s="178"/>
      <c r="I100" s="178"/>
      <c r="J100" s="178"/>
    </row>
    <row r="101" spans="1:10" ht="28.5" customHeight="1">
      <c r="A101" s="602" t="s">
        <v>985</v>
      </c>
      <c r="B101" s="550"/>
      <c r="C101" s="550"/>
      <c r="D101" s="603"/>
      <c r="E101" s="273"/>
      <c r="H101" s="178"/>
      <c r="I101" s="178"/>
      <c r="J101" s="178"/>
    </row>
    <row r="102" spans="1:10" ht="25.15" customHeight="1">
      <c r="A102" s="275" t="s">
        <v>469</v>
      </c>
      <c r="B102" s="205">
        <f xml:space="preserve"> SUM(D59:D67,D69:D70,D72,D74,D76,D78,D80:D81,D83:D84,D86,D88,D90,D92:D94,D96,D98:D99)</f>
        <v>0</v>
      </c>
      <c r="C102" s="276">
        <f>IF(B6="Α",(ΤΙΜΕΣ!H9),IF(B6="Β",(ΤΙΜΕΣ!H10),IF(B6="Γ",(ΤΙΜΕΣ!H11),IF(B6=(ΤΙΜΕΣ!H9),(ΤΙΜΕΣ!H10),(ΤΙΜΕΣ!H11)))))</f>
        <v>0.01</v>
      </c>
      <c r="D102" s="206" t="str">
        <f>IF(F102=0,"€0,00",IF(E102&lt;=ΤΙΜΕΣ!K9,(ΤΙΜΕΣ!K9),B102/1*C102))</f>
        <v>€0,00</v>
      </c>
      <c r="E102" s="277">
        <f>SUM(B102/1*C102)</f>
        <v>0</v>
      </c>
      <c r="F102" s="224">
        <f>SUM(B102)</f>
        <v>0</v>
      </c>
      <c r="G102" s="215" t="str">
        <f>IF(E102&lt;34.17,"Το ελάχιστο δικαίωμα πρέπει να είναι τουλάχιστον €34,17","")</f>
        <v>Το ελάχιστο δικαίωμα πρέπει να είναι τουλάχιστον €34,17</v>
      </c>
      <c r="H102" s="175"/>
      <c r="I102" s="178"/>
      <c r="J102" s="178"/>
    </row>
    <row r="103" spans="1:10" ht="25.15" customHeight="1">
      <c r="A103" s="278"/>
      <c r="B103" s="226"/>
      <c r="C103" s="279"/>
      <c r="D103" s="226"/>
      <c r="E103" s="280"/>
      <c r="F103" s="224"/>
      <c r="G103" s="215"/>
      <c r="H103" s="175"/>
      <c r="I103" s="178"/>
      <c r="J103" s="178"/>
    </row>
    <row r="104" spans="1:10" s="208" customFormat="1" ht="25.15" customHeight="1">
      <c r="A104" s="545" t="s">
        <v>736</v>
      </c>
      <c r="B104" s="536"/>
      <c r="C104" s="546"/>
      <c r="D104" s="546"/>
      <c r="E104" s="281"/>
      <c r="H104" s="209"/>
      <c r="I104" s="209"/>
      <c r="J104" s="209"/>
    </row>
    <row r="105" spans="1:10" ht="20.100000000000001" customHeight="1">
      <c r="A105" s="249" t="s">
        <v>451</v>
      </c>
      <c r="B105" s="148">
        <v>0</v>
      </c>
      <c r="C105" s="219">
        <f>IF(ISBLANK(A105),"",VLOOKUP($A105,ΤΙΜΕΣ!$A:$C,3,FALSE))</f>
        <v>35</v>
      </c>
      <c r="D105" s="251">
        <f>IF(ISBLANK(A105),"",B105*C105)</f>
        <v>0</v>
      </c>
      <c r="E105" s="282"/>
      <c r="F105" s="215"/>
      <c r="G105" s="175"/>
      <c r="H105" s="179"/>
      <c r="I105" s="178"/>
      <c r="J105" s="178"/>
    </row>
    <row r="106" spans="1:10" ht="20.100000000000001" customHeight="1">
      <c r="A106" s="243" t="s">
        <v>452</v>
      </c>
      <c r="B106" s="148">
        <v>0</v>
      </c>
      <c r="C106" s="214">
        <f>IF(ISBLANK(A106),"",VLOOKUP($A106,ΤΙΜΕΣ!$A:$C,3,FALSE))</f>
        <v>35</v>
      </c>
      <c r="D106" s="240">
        <f>IF(ISBLANK(A106),"",B106*C106)</f>
        <v>0</v>
      </c>
      <c r="E106" s="282"/>
      <c r="F106" s="215"/>
      <c r="G106" s="175"/>
      <c r="H106" s="179"/>
      <c r="I106" s="178"/>
      <c r="J106" s="178"/>
    </row>
    <row r="107" spans="1:10" ht="20.100000000000001" customHeight="1">
      <c r="A107" s="283" t="s">
        <v>453</v>
      </c>
      <c r="B107" s="148">
        <v>0</v>
      </c>
      <c r="C107" s="274">
        <f>IF(ISBLANK(A107),"",VLOOKUP($A107,ΤΙΜΕΣ!$A:$C,3,FALSE))</f>
        <v>35</v>
      </c>
      <c r="D107" s="284">
        <f>IF(ISBLANK(A107),"",B107*C107)</f>
        <v>0</v>
      </c>
      <c r="E107" s="282"/>
      <c r="F107" s="215"/>
      <c r="G107" s="175"/>
      <c r="H107" s="179"/>
      <c r="I107" s="178"/>
      <c r="J107" s="178"/>
    </row>
    <row r="108" spans="1:10" ht="26.25" customHeight="1">
      <c r="A108" s="571" t="s">
        <v>987</v>
      </c>
      <c r="B108" s="572"/>
      <c r="C108" s="571"/>
      <c r="D108" s="571"/>
      <c r="E108" s="273"/>
      <c r="F108" s="175"/>
      <c r="G108" s="175"/>
      <c r="H108" s="178"/>
      <c r="I108" s="178"/>
      <c r="J108" s="178"/>
    </row>
    <row r="109" spans="1:10" ht="25.15" customHeight="1">
      <c r="A109" s="275" t="s">
        <v>466</v>
      </c>
      <c r="B109" s="205" cm="1">
        <f t="array" ref="B109">SUM(D105+D106+D107:D107)</f>
        <v>0</v>
      </c>
      <c r="C109" s="276">
        <f>IF(B6="Α",(ΤΙΜΕΣ!H13),IF(B6="Β",(ΤΙΜΕΣ!H14),IF(B6="Γ",(ΤΙΜΕΣ!H15),IF(B6=(ΤΙΜΕΣ!H13),(ΤΙΜΕΣ!H14),(ΤΙΜΕΣ!H15)))))</f>
        <v>5.0000000000000001E-3</v>
      </c>
      <c r="D109" s="206" t="str">
        <f>IF(F109=0,"€0,00",IF(E109&lt;=ΤΙΜΕΣ!K10,(ΤΙΜΕΣ!K10),B109/1*C109))</f>
        <v>€0,00</v>
      </c>
      <c r="E109" s="277">
        <f>SUM(B109/1*C109)</f>
        <v>0</v>
      </c>
      <c r="F109" s="224">
        <f>SUM(B109)</f>
        <v>0</v>
      </c>
      <c r="G109" s="215" t="str">
        <f>IF(E109&lt;51.26,"Το ελάχιστο δικαίωμα πρέπει να είναι τουλάχιστον €51,26","")</f>
        <v>Το ελάχιστο δικαίωμα πρέπει να είναι τουλάχιστον €51,26</v>
      </c>
      <c r="H109" s="178"/>
      <c r="I109" s="178"/>
      <c r="J109" s="178"/>
    </row>
    <row r="110" spans="1:10" ht="25.15" customHeight="1">
      <c r="A110" s="278"/>
      <c r="B110" s="285"/>
      <c r="C110" s="279"/>
      <c r="D110" s="285"/>
      <c r="E110" s="223"/>
      <c r="F110" s="224"/>
      <c r="G110" s="215"/>
      <c r="H110" s="178"/>
      <c r="I110" s="178"/>
      <c r="J110" s="178"/>
    </row>
    <row r="111" spans="1:10" s="208" customFormat="1" ht="25.15" customHeight="1">
      <c r="A111" s="545" t="s">
        <v>735</v>
      </c>
      <c r="B111" s="536"/>
      <c r="C111" s="546"/>
      <c r="D111" s="546"/>
      <c r="E111" s="286"/>
      <c r="F111" s="287"/>
      <c r="G111" s="287"/>
      <c r="H111" s="209"/>
      <c r="I111" s="209"/>
      <c r="J111" s="209"/>
    </row>
    <row r="112" spans="1:10" ht="20.100000000000001" customHeight="1">
      <c r="A112" s="259" t="s">
        <v>937</v>
      </c>
      <c r="B112" s="149">
        <v>0</v>
      </c>
      <c r="C112" s="269">
        <f>IF(ISBLANK(A112),"",VLOOKUP($A112,ΤΙΜΕΣ!$A:$C,3,FALSE))</f>
        <v>170</v>
      </c>
      <c r="D112" s="251">
        <f>IF(ISBLANK(A112),"",B112*C112)</f>
        <v>0</v>
      </c>
      <c r="E112" s="282"/>
      <c r="F112" s="215"/>
      <c r="G112" s="175"/>
      <c r="H112" s="179"/>
      <c r="I112" s="178"/>
      <c r="J112" s="178"/>
    </row>
    <row r="113" spans="1:10" ht="20.100000000000001" customHeight="1">
      <c r="A113" s="271" t="s">
        <v>938</v>
      </c>
      <c r="B113" s="149">
        <v>0</v>
      </c>
      <c r="C113" s="269">
        <f>IF(ISBLANK(A113),"",VLOOKUP($A113,ΤΙΜΕΣ!$A:$C,3,FALSE))</f>
        <v>245</v>
      </c>
      <c r="D113" s="240">
        <f>IF(ISBLANK(A113),"",B113*C113)</f>
        <v>0</v>
      </c>
      <c r="E113" s="282"/>
      <c r="F113" s="215"/>
      <c r="G113" s="175"/>
      <c r="H113" s="179"/>
      <c r="I113" s="178"/>
      <c r="J113" s="178"/>
    </row>
    <row r="114" spans="1:10" ht="25.5" customHeight="1">
      <c r="A114" s="523" t="s">
        <v>982</v>
      </c>
      <c r="B114" s="524"/>
      <c r="C114" s="525"/>
      <c r="D114" s="526"/>
      <c r="E114" s="273"/>
      <c r="F114" s="175"/>
      <c r="G114" s="175"/>
      <c r="H114" s="178"/>
      <c r="I114" s="178"/>
      <c r="J114" s="178"/>
    </row>
    <row r="115" spans="1:10" ht="25.15" customHeight="1">
      <c r="A115" s="275" t="s">
        <v>488</v>
      </c>
      <c r="B115" s="205" cm="1">
        <f t="array" ref="B115">SUM(D112+D113:D113)</f>
        <v>0</v>
      </c>
      <c r="C115" s="276">
        <f>IF(B6="Α",(ΤΙΜΕΣ!H17),IF(B6="Β",(ΤΙΜΕΣ!H18),IF(B6="Γ",(ΤΙΜΕΣ!H19),IF(B6=(ΤΙΜΕΣ!H17),(ΤΙΜΕΣ!H18),(ΤΙΜΕΣ!H19)))))</f>
        <v>1.4999999999999999E-2</v>
      </c>
      <c r="D115" s="206" t="str">
        <f>IF(F115=0,"€0,00",IF(E115&lt;=ΤΙΜΕΣ!K11,(ΤΙΜΕΣ!K11),B115/1*C115))</f>
        <v>€0,00</v>
      </c>
      <c r="E115" s="223">
        <f>SUM(B115/1*C115)</f>
        <v>0</v>
      </c>
      <c r="F115" s="224">
        <f>SUM(B115)</f>
        <v>0</v>
      </c>
      <c r="G115" s="215" t="str">
        <f>IF(E115&lt;85.43,"Το ελάχιστο δικαίωμα πρέπει να είναι τουλάχιστον €85,43","")</f>
        <v>Το ελάχιστο δικαίωμα πρέπει να είναι τουλάχιστον €85,43</v>
      </c>
      <c r="H115" s="175"/>
      <c r="I115" s="178"/>
      <c r="J115" s="178"/>
    </row>
    <row r="116" spans="1:10" ht="25.15" customHeight="1">
      <c r="A116" s="278"/>
      <c r="B116" s="285"/>
      <c r="C116" s="279"/>
      <c r="D116" s="285"/>
      <c r="E116" s="223"/>
      <c r="F116" s="224"/>
      <c r="G116" s="215"/>
      <c r="H116" s="175"/>
      <c r="I116" s="178"/>
      <c r="J116" s="178"/>
    </row>
    <row r="117" spans="1:10" s="208" customFormat="1" ht="25.15" customHeight="1">
      <c r="A117" s="545" t="s">
        <v>943</v>
      </c>
      <c r="B117" s="536"/>
      <c r="C117" s="546"/>
      <c r="D117" s="546"/>
      <c r="E117" s="288"/>
      <c r="H117" s="209"/>
      <c r="I117" s="209"/>
      <c r="J117" s="209"/>
    </row>
    <row r="118" spans="1:10" ht="20.100000000000001" customHeight="1">
      <c r="A118" s="685" t="s">
        <v>485</v>
      </c>
      <c r="B118" s="147">
        <v>0</v>
      </c>
      <c r="C118" s="289">
        <f>IF(ISBLANK(A118),"",VLOOKUP($A118,ΤΙΜΕΣ!$A:$C,3,FALSE))</f>
        <v>25000</v>
      </c>
      <c r="D118" s="240">
        <f>IF(ISBLANK(A118),"",B118*C118)</f>
        <v>0</v>
      </c>
      <c r="E118" s="282"/>
      <c r="F118" s="215"/>
      <c r="G118" s="175"/>
      <c r="H118" s="179"/>
      <c r="I118" s="178"/>
      <c r="J118" s="178"/>
    </row>
    <row r="119" spans="1:10" ht="24" customHeight="1">
      <c r="A119" s="503" t="s">
        <v>983</v>
      </c>
      <c r="B119" s="562"/>
      <c r="C119" s="503"/>
      <c r="D119" s="503"/>
      <c r="E119" s="290"/>
      <c r="F119" s="175"/>
      <c r="G119" s="175"/>
      <c r="H119" s="178"/>
      <c r="I119" s="178"/>
      <c r="J119" s="178"/>
    </row>
    <row r="120" spans="1:10" ht="25.15" customHeight="1">
      <c r="A120" s="275" t="s">
        <v>645</v>
      </c>
      <c r="B120" s="205">
        <f>SUM(D118)</f>
        <v>0</v>
      </c>
      <c r="C120" s="276">
        <f>IF(B6="Α",(ΤΙΜΕΣ!H29),IF(B6="Β",(ΤΙΜΕΣ!H30),IF(B6="Γ",(ΤΙΜΕΣ!H31),IF(B6=(ΤΙΜΕΣ!H29),(ΤΙΜΕΣ!H30),(ΤΙΜΕΣ!H31)))))</f>
        <v>0.01</v>
      </c>
      <c r="D120" s="206" t="str">
        <f>IF(F120=0,"€0,00",IF(E120&lt;=ΤΙΜΕΣ!K13,(ΤΙΜΕΣ!K13),B120/1*C120))</f>
        <v>€0,00</v>
      </c>
      <c r="E120" s="277">
        <f>SUM(B120/1*C120)</f>
        <v>0</v>
      </c>
      <c r="F120" s="224">
        <f>SUM(B120)</f>
        <v>0</v>
      </c>
      <c r="G120" s="215" t="str">
        <f>IF(E120&lt;34.17,"Το ελάχιστο δικαίωμα πρέπει να είναι τουλάχιστον €34,17","")</f>
        <v>Το ελάχιστο δικαίωμα πρέπει να είναι τουλάχιστον €34,17</v>
      </c>
      <c r="H120" s="178"/>
      <c r="I120" s="178"/>
      <c r="J120" s="178"/>
    </row>
    <row r="121" spans="1:10" ht="25.15" customHeight="1">
      <c r="A121" s="278"/>
      <c r="B121" s="285"/>
      <c r="C121" s="279"/>
      <c r="D121" s="285"/>
      <c r="E121" s="223"/>
      <c r="F121" s="224"/>
      <c r="G121" s="215"/>
      <c r="H121" s="178"/>
      <c r="I121" s="178"/>
      <c r="J121" s="178"/>
    </row>
    <row r="122" spans="1:10" s="208" customFormat="1" ht="25.15" customHeight="1">
      <c r="A122" s="545" t="s">
        <v>794</v>
      </c>
      <c r="B122" s="536"/>
      <c r="C122" s="546"/>
      <c r="D122" s="546"/>
      <c r="E122" s="288"/>
      <c r="H122" s="209"/>
      <c r="I122" s="209"/>
      <c r="J122" s="209"/>
    </row>
    <row r="123" spans="1:10" ht="20.100000000000001" customHeight="1">
      <c r="A123" s="291" t="s">
        <v>751</v>
      </c>
      <c r="B123" s="150">
        <v>0</v>
      </c>
      <c r="C123" s="292">
        <f>IF(ISBLANK(A123),"",VLOOKUP($A123,ΤΙΜΕΣ!$A:$C,3,FALSE))</f>
        <v>75</v>
      </c>
      <c r="D123" s="293">
        <f>IF(ISBLANK(A123),"",B123*C123)</f>
        <v>0</v>
      </c>
      <c r="F123" s="215"/>
      <c r="G123" s="175"/>
      <c r="H123" s="179"/>
      <c r="I123" s="178"/>
      <c r="J123" s="178"/>
    </row>
    <row r="124" spans="1:10" ht="24.75" customHeight="1">
      <c r="A124" s="503" t="s">
        <v>994</v>
      </c>
      <c r="B124" s="562"/>
      <c r="C124" s="503"/>
      <c r="D124" s="503"/>
      <c r="E124" s="282"/>
      <c r="F124" s="215"/>
      <c r="G124" s="175"/>
      <c r="H124" s="179"/>
      <c r="I124" s="178"/>
      <c r="J124" s="178"/>
    </row>
    <row r="125" spans="1:10" ht="25.15" customHeight="1">
      <c r="A125" s="275" t="s">
        <v>493</v>
      </c>
      <c r="B125" s="293">
        <f>SUM(D123)</f>
        <v>0</v>
      </c>
      <c r="C125" s="276">
        <f>IF(B6="Α",(ΤΙΜΕΣ!H9),IF(B6="Β",(ΤΙΜΕΣ!H10),IF(B6="Γ",(ΤΙΜΕΣ!H11),IF(B6=(ΤΙΜΕΣ!H9),(ΤΙΜΕΣ!H10),(ΤΙΜΕΣ!H11)))))</f>
        <v>0.01</v>
      </c>
      <c r="D125" s="206" t="str">
        <f>IF(F125=0,"€0,00",IF(E125&lt;=ΤΙΜΕΣ!K25,(ΤΙΜΕΣ!K25),B125/1*C125))</f>
        <v>€0,00</v>
      </c>
      <c r="E125" s="294">
        <f>SUM(B125/1*C125)</f>
        <v>0</v>
      </c>
      <c r="F125" s="223">
        <f>B125</f>
        <v>0</v>
      </c>
      <c r="G125" s="215" t="str">
        <f>IF(E125&lt;75,"Το ελάχιστο δικαίωμα πρέπει να είναι τουλάχιστον €75,00","")</f>
        <v>Το ελάχιστο δικαίωμα πρέπει να είναι τουλάχιστον €75,00</v>
      </c>
      <c r="H125" s="178"/>
      <c r="I125" s="178"/>
      <c r="J125" s="178"/>
    </row>
    <row r="126" spans="1:10" ht="25.15" customHeight="1" thickBot="1">
      <c r="A126" s="278"/>
      <c r="B126" s="285"/>
      <c r="C126" s="285"/>
      <c r="D126" s="285"/>
      <c r="E126" s="223"/>
      <c r="F126" s="223"/>
      <c r="G126" s="215"/>
      <c r="H126" s="178"/>
      <c r="I126" s="178"/>
      <c r="J126" s="178"/>
    </row>
    <row r="127" spans="1:10" s="9" customFormat="1" ht="35.1" customHeight="1" thickBot="1">
      <c r="A127" s="567" t="s">
        <v>995</v>
      </c>
      <c r="B127" s="568"/>
      <c r="C127" s="563">
        <f>SUM(B22,B30,B45,B53)</f>
        <v>0</v>
      </c>
      <c r="D127" s="564"/>
      <c r="E127" s="295"/>
      <c r="F127" s="295"/>
      <c r="G127" s="296"/>
      <c r="H127" s="297"/>
      <c r="I127" s="297"/>
      <c r="J127" s="297"/>
    </row>
    <row r="128" spans="1:10" s="9" customFormat="1" ht="35.1" customHeight="1" thickBot="1">
      <c r="A128" s="567" t="s">
        <v>996</v>
      </c>
      <c r="B128" s="568"/>
      <c r="C128" s="563">
        <f>SUM(B13,B14,B36:D37)</f>
        <v>0</v>
      </c>
      <c r="D128" s="564"/>
      <c r="E128" s="295"/>
      <c r="F128" s="295"/>
      <c r="G128" s="296"/>
      <c r="H128" s="297"/>
      <c r="I128" s="297"/>
      <c r="J128" s="297"/>
    </row>
    <row r="129" spans="1:10" s="9" customFormat="1" ht="25.15" customHeight="1" thickBot="1">
      <c r="A129" s="565" t="s">
        <v>975</v>
      </c>
      <c r="B129" s="566"/>
      <c r="C129" s="563">
        <f>SUM(C127:D128)</f>
        <v>0</v>
      </c>
      <c r="D129" s="564"/>
      <c r="E129" s="295"/>
      <c r="F129" s="295"/>
      <c r="G129" s="296"/>
      <c r="H129" s="297"/>
      <c r="I129" s="297"/>
      <c r="J129" s="297"/>
    </row>
    <row r="130" spans="1:10" ht="25.15" customHeight="1" thickBot="1">
      <c r="A130" s="565" t="s">
        <v>467</v>
      </c>
      <c r="B130" s="566"/>
      <c r="C130" s="569" t="e">
        <f>SUM(D102,D109,D115,D120,D125,D31,D54)</f>
        <v>#VALUE!</v>
      </c>
      <c r="D130" s="570"/>
      <c r="E130" s="223"/>
      <c r="F130" s="223"/>
      <c r="G130" s="215"/>
      <c r="H130" s="178"/>
      <c r="I130" s="178"/>
      <c r="J130" s="178"/>
    </row>
    <row r="131" spans="1:10" ht="25.15" customHeight="1">
      <c r="A131" s="298"/>
      <c r="B131" s="298"/>
      <c r="C131" s="298"/>
      <c r="D131" s="298"/>
      <c r="E131" s="299"/>
      <c r="H131" s="175" t="s">
        <v>495</v>
      </c>
      <c r="I131" s="175"/>
      <c r="J131" s="175"/>
    </row>
    <row r="132" spans="1:10" ht="25.15" customHeight="1" thickBot="1">
      <c r="A132" s="300" t="s">
        <v>737</v>
      </c>
      <c r="B132" s="183"/>
      <c r="C132" s="183"/>
      <c r="D132" s="183"/>
      <c r="E132" s="10"/>
      <c r="G132" s="561"/>
      <c r="H132" s="561"/>
      <c r="I132" s="175"/>
      <c r="J132" s="175"/>
    </row>
    <row r="133" spans="1:10" ht="25.15" customHeight="1" thickBot="1">
      <c r="A133" s="583"/>
      <c r="B133" s="584"/>
      <c r="C133" s="584"/>
      <c r="D133" s="585"/>
      <c r="E133" s="301"/>
      <c r="H133" s="175"/>
      <c r="I133" s="175"/>
      <c r="J133" s="175"/>
    </row>
    <row r="134" spans="1:10" ht="25.15" customHeight="1">
      <c r="A134" s="183"/>
      <c r="B134" s="183"/>
      <c r="C134" s="183"/>
      <c r="D134" s="183"/>
      <c r="H134" s="175"/>
      <c r="I134" s="175"/>
      <c r="J134" s="175"/>
    </row>
    <row r="135" spans="1:10" ht="21.75" customHeight="1">
      <c r="A135" s="582" t="s">
        <v>468</v>
      </c>
      <c r="B135" s="582"/>
      <c r="C135" s="582"/>
      <c r="D135" s="582"/>
      <c r="E135" s="302"/>
      <c r="H135" s="175"/>
      <c r="I135" s="175"/>
      <c r="J135" s="175"/>
    </row>
    <row r="136" spans="1:10" ht="41.25" customHeight="1">
      <c r="A136" s="576" t="s">
        <v>1028</v>
      </c>
      <c r="B136" s="577"/>
      <c r="C136" s="577"/>
      <c r="D136" s="578"/>
      <c r="E136" s="302"/>
      <c r="H136" s="175"/>
      <c r="I136" s="175"/>
      <c r="J136" s="175"/>
    </row>
    <row r="137" spans="1:10" ht="83.25" customHeight="1">
      <c r="A137" s="576" t="s">
        <v>880</v>
      </c>
      <c r="B137" s="577"/>
      <c r="C137" s="577"/>
      <c r="D137" s="578"/>
      <c r="E137" s="303"/>
      <c r="H137" s="175"/>
      <c r="I137" s="175"/>
      <c r="J137" s="175"/>
    </row>
    <row r="138" spans="1:10" ht="28.5" customHeight="1">
      <c r="A138" s="579" t="s">
        <v>993</v>
      </c>
      <c r="B138" s="580"/>
      <c r="C138" s="580"/>
      <c r="D138" s="581"/>
      <c r="E138" s="304"/>
      <c r="H138" s="175"/>
      <c r="I138" s="175"/>
      <c r="J138" s="175"/>
    </row>
    <row r="139" spans="1:10" ht="37.5" customHeight="1">
      <c r="A139" s="573" t="s">
        <v>976</v>
      </c>
      <c r="B139" s="574"/>
      <c r="C139" s="574"/>
      <c r="D139" s="575"/>
    </row>
  </sheetData>
  <sheetProtection algorithmName="SHA-512" hashValue="L3L2qa8PzGSDFVw1AkJ7aXyUAx6ZHY6tGtJYBtRsb68Oidub/r0KKord+0e3PX0N6oM0JAkonn3Ps0eCAhwzYw==" saltValue="IpWN/lY+vpJqrq9u8LdVlg==" spinCount="100000" sheet="1" formatCells="0" formatColumns="0" formatRows="0" insertColumns="0" insertRows="0" insertHyperlinks="0" deleteColumns="0" deleteRows="0" sort="0" autoFilter="0" pivotTables="0"/>
  <dataConsolidate/>
  <mergeCells count="63">
    <mergeCell ref="A2:D2"/>
    <mergeCell ref="A1:D1"/>
    <mergeCell ref="A127:B127"/>
    <mergeCell ref="C127:D127"/>
    <mergeCell ref="A8:D8"/>
    <mergeCell ref="B6:D6"/>
    <mergeCell ref="B4:D4"/>
    <mergeCell ref="B5:D5"/>
    <mergeCell ref="A97:D97"/>
    <mergeCell ref="A87:D87"/>
    <mergeCell ref="A89:D89"/>
    <mergeCell ref="A85:D85"/>
    <mergeCell ref="A101:D101"/>
    <mergeCell ref="A35:B35"/>
    <mergeCell ref="A56:D56"/>
    <mergeCell ref="A68:D68"/>
    <mergeCell ref="A139:D139"/>
    <mergeCell ref="A136:D136"/>
    <mergeCell ref="A119:D119"/>
    <mergeCell ref="A122:D122"/>
    <mergeCell ref="A138:D138"/>
    <mergeCell ref="A135:D135"/>
    <mergeCell ref="A137:D137"/>
    <mergeCell ref="A133:D133"/>
    <mergeCell ref="G132:H132"/>
    <mergeCell ref="A124:D124"/>
    <mergeCell ref="A117:D117"/>
    <mergeCell ref="C128:D128"/>
    <mergeCell ref="A73:D73"/>
    <mergeCell ref="A75:D75"/>
    <mergeCell ref="A77:D77"/>
    <mergeCell ref="A79:D79"/>
    <mergeCell ref="A82:D82"/>
    <mergeCell ref="A129:B129"/>
    <mergeCell ref="C129:D129"/>
    <mergeCell ref="A130:B130"/>
    <mergeCell ref="A128:B128"/>
    <mergeCell ref="C130:D130"/>
    <mergeCell ref="A108:D108"/>
    <mergeCell ref="A111:D111"/>
    <mergeCell ref="A10:D10"/>
    <mergeCell ref="A11:D11"/>
    <mergeCell ref="A12:B12"/>
    <mergeCell ref="A16:D16"/>
    <mergeCell ref="B23:D23"/>
    <mergeCell ref="B15:D15"/>
    <mergeCell ref="B13:D13"/>
    <mergeCell ref="B14:D14"/>
    <mergeCell ref="A114:D114"/>
    <mergeCell ref="A24:D24"/>
    <mergeCell ref="A39:D39"/>
    <mergeCell ref="A47:D47"/>
    <mergeCell ref="B36:D36"/>
    <mergeCell ref="B37:D37"/>
    <mergeCell ref="B38:D38"/>
    <mergeCell ref="B46:D46"/>
    <mergeCell ref="A34:D34"/>
    <mergeCell ref="A33:D33"/>
    <mergeCell ref="A71:D71"/>
    <mergeCell ref="A91:D91"/>
    <mergeCell ref="A104:D104"/>
    <mergeCell ref="A95:D95"/>
    <mergeCell ref="A100:D100"/>
  </mergeCells>
  <phoneticPr fontId="65" type="noConversion"/>
  <conditionalFormatting sqref="E41:E55">
    <cfRule type="cellIs" dxfId="6" priority="2" operator="between">
      <formula>0.01</formula>
      <formula>51.26</formula>
    </cfRule>
  </conditionalFormatting>
  <conditionalFormatting sqref="E102">
    <cfRule type="cellIs" dxfId="5" priority="4" operator="between">
      <formula>0.01</formula>
      <formula>51.26</formula>
    </cfRule>
  </conditionalFormatting>
  <conditionalFormatting sqref="E103">
    <cfRule type="cellIs" dxfId="4" priority="5" operator="between">
      <formula>0.01</formula>
      <formula>34.17</formula>
    </cfRule>
  </conditionalFormatting>
  <conditionalFormatting sqref="E109:E110">
    <cfRule type="cellIs" dxfId="3" priority="8" operator="between">
      <formula>0.01</formula>
      <formula>51.26</formula>
    </cfRule>
  </conditionalFormatting>
  <conditionalFormatting sqref="E115:E116">
    <cfRule type="cellIs" dxfId="2" priority="11" operator="between">
      <formula>0.01</formula>
      <formula>51.26</formula>
    </cfRule>
  </conditionalFormatting>
  <conditionalFormatting sqref="E120:E121">
    <cfRule type="cellIs" dxfId="1" priority="6" operator="between">
      <formula>0.01</formula>
      <formula>51.26</formula>
    </cfRule>
  </conditionalFormatting>
  <conditionalFormatting sqref="E125:F130">
    <cfRule type="cellIs" dxfId="0" priority="1" operator="between">
      <formula>0.01</formula>
      <formula>51.26</formula>
    </cfRule>
  </conditionalFormatting>
  <dataValidations count="2">
    <dataValidation allowBlank="1" showInputMessage="1" showErrorMessage="1" promptTitle="ΜΟΝΟ ΠΕΡΙΟΧΗ" prompt="Παρακαλώ διαλέξετε μόνο την Περιοχή." sqref="E5:E8 B5:B7 C7:D7" xr:uid="{00000000-0002-0000-0300-000000000000}"/>
    <dataValidation allowBlank="1" showInputMessage="1" showErrorMessage="1" errorTitle="Μόνο από λίστα" error="Παρακαλώ διαλέξετε περιοχή από τη λίστα!" sqref="A34:D34 A11:D11" xr:uid="{00000000-0002-0000-0300-000001000000}"/>
  </dataValidations>
  <hyperlinks>
    <hyperlink ref="A34:D34" location="'2-3(Α2). ΚΑΤΑΛ. ΕΜΒΑΔΩΝ'!A1" display="ΚΑΤΑΛΟΓΟΣ ΕΜΒΑΔΩΝ" xr:uid="{00000000-0004-0000-0300-000000000000}"/>
    <hyperlink ref="A8:D8" location="ΠΕΡΙΕΧΟΜΕΝΟ!A1" display="ΚΑΤΑΛΟΓΟΣ ΠΕΡΙΕΧΟΜΕΝΟΥ" xr:uid="{00000000-0004-0000-0300-000001000000}"/>
    <hyperlink ref="A11:D11" location="'2-3(Α1). ΚΑΤΑΛ. ΕΜΒΑΔΩΝ '!A1" display="ΚΑΤΑΛΟΓΟΣ ΕΜΒΑΔΩΝ" xr:uid="{00000000-0004-0000-0300-000002000000}"/>
  </hyperlinks>
  <pageMargins left="0.19685039370078741" right="0.19685039370078741" top="1.299212598425197" bottom="0.51181102362204722" header="0.19685039370078741" footer="0"/>
  <pageSetup paperSize="9" fitToHeight="0" orientation="portrait" r:id="rId1"/>
  <headerFooter>
    <oddHeader>&amp;C&amp;G</oddHeader>
    <oddFooter>&amp;L&amp;"Tahoma,Regular"&amp;9© 2025 Υπουργείο Εσωτερικών www.moi.gov.cy
Εκτύπωση: &amp;D&amp;R&amp;"Tahoma,Regular"&amp;8&amp;P/&amp;N</oddFooter>
  </headerFooter>
  <legacyDrawing r:id="rId2"/>
  <legacyDrawingHF r:id="rId3"/>
  <extLst>
    <ext xmlns:x14="http://schemas.microsoft.com/office/spreadsheetml/2009/9/main" uri="{CCE6A557-97BC-4b89-ADB6-D9C93CAAB3DF}">
      <x14:dataValidations xmlns:xm="http://schemas.microsoft.com/office/excel/2006/main" count="21">
        <x14:dataValidation type="list" allowBlank="1" showInputMessage="1" showErrorMessage="1" errorTitle="Λίστα/Μενού" error="Παρακαλώ διαλέξετε μόνο από τη λίστα/μενού." xr:uid="{00000000-0002-0000-0300-000002000000}">
          <x14:formula1>
            <xm:f>ΤΙΜΕΣ!$A$10:$A$17</xm:f>
          </x14:formula1>
          <xm:sqref>A59:A66</xm:sqref>
        </x14:dataValidation>
        <x14:dataValidation type="list" allowBlank="1" showInputMessage="1" showErrorMessage="1" errorTitle="Μόνο από λίστα" error="Παρακαλώ διαλέξετε περιοχή από τη λίστα!" xr:uid="{00000000-0002-0000-0300-000003000000}">
          <x14:formula1>
            <xm:f>ΠΕΡΙΟΧΕΣ!$B$8:$B$431</xm:f>
          </x14:formula1>
          <xm:sqref>B4 E4</xm:sqref>
        </x14:dataValidation>
        <x14:dataValidation type="list" allowBlank="1" showInputMessage="1" showErrorMessage="1" xr:uid="{00000000-0002-0000-0300-000004000000}">
          <x14:formula1>
            <xm:f>ΤΙΜΕΣ!$A$18</xm:f>
          </x14:formula1>
          <xm:sqref>A67</xm:sqref>
        </x14:dataValidation>
        <x14:dataValidation type="list" allowBlank="1" showInputMessage="1" showErrorMessage="1" xr:uid="{00000000-0002-0000-0300-000005000000}">
          <x14:formula1>
            <xm:f>ΤΙΜΕΣ!$A$21:$A$26</xm:f>
          </x14:formula1>
          <xm:sqref>A69:A70</xm:sqref>
        </x14:dataValidation>
        <x14:dataValidation type="list" allowBlank="1" showInputMessage="1" showErrorMessage="1" xr:uid="{00000000-0002-0000-0300-000006000000}">
          <x14:formula1>
            <xm:f>ΤΙΜΕΣ!$A$24:$A$30</xm:f>
          </x14:formula1>
          <xm:sqref>A72</xm:sqref>
        </x14:dataValidation>
        <x14:dataValidation type="list" allowBlank="1" showInputMessage="1" showErrorMessage="1" xr:uid="{00000000-0002-0000-0300-000007000000}">
          <x14:formula1>
            <xm:f>ΤΙΜΕΣ!$A$26:$A$33</xm:f>
          </x14:formula1>
          <xm:sqref>A74</xm:sqref>
        </x14:dataValidation>
        <x14:dataValidation type="list" allowBlank="1" showInputMessage="1" showErrorMessage="1" xr:uid="{00000000-0002-0000-0300-000008000000}">
          <x14:formula1>
            <xm:f>ΤΙΜΕΣ!$A$28:$A$36</xm:f>
          </x14:formula1>
          <xm:sqref>A76</xm:sqref>
        </x14:dataValidation>
        <x14:dataValidation type="list" allowBlank="1" showInputMessage="1" showErrorMessage="1" xr:uid="{00000000-0002-0000-0300-000009000000}">
          <x14:formula1>
            <xm:f>ΤΙΜΕΣ!$A$32:$A$38</xm:f>
          </x14:formula1>
          <xm:sqref>A80:A81</xm:sqref>
        </x14:dataValidation>
        <x14:dataValidation type="list" allowBlank="1" showInputMessage="1" showErrorMessage="1" xr:uid="{00000000-0002-0000-0300-00000A000000}">
          <x14:formula1>
            <xm:f>ΤΙΜΕΣ!$A$30:$A$38</xm:f>
          </x14:formula1>
          <xm:sqref>A78</xm:sqref>
        </x14:dataValidation>
        <x14:dataValidation type="list" allowBlank="1" showInputMessage="1" showErrorMessage="1" xr:uid="{00000000-0002-0000-0300-00000B000000}">
          <x14:formula1>
            <xm:f>ΤΙΜΕΣ!$A$40:$A$40</xm:f>
          </x14:formula1>
          <xm:sqref>A88</xm:sqref>
        </x14:dataValidation>
        <x14:dataValidation type="list" allowBlank="1" showInputMessage="1" showErrorMessage="1" xr:uid="{00000000-0002-0000-0300-00000C000000}">
          <x14:formula1>
            <xm:f>ΤΙΜΕΣ!$A$42:$A$42</xm:f>
          </x14:formula1>
          <xm:sqref>A90</xm:sqref>
        </x14:dataValidation>
        <x14:dataValidation type="list" allowBlank="1" showInputMessage="1" showErrorMessage="1" xr:uid="{00000000-0002-0000-0300-00000D000000}">
          <x14:formula1>
            <xm:f>ΤΙΜΕΣ!$A$35:$A$46</xm:f>
          </x14:formula1>
          <xm:sqref>A83:A84</xm:sqref>
        </x14:dataValidation>
        <x14:dataValidation type="list" allowBlank="1" showInputMessage="1" showErrorMessage="1" xr:uid="{00000000-0002-0000-0300-00000E000000}">
          <x14:formula1>
            <xm:f>ΤΙΜΕΣ!$A$38:$A$50</xm:f>
          </x14:formula1>
          <xm:sqref>A86</xm:sqref>
        </x14:dataValidation>
        <x14:dataValidation type="list" allowBlank="1" showInputMessage="1" showErrorMessage="1" xr:uid="{00000000-0002-0000-0300-00000F000000}">
          <x14:formula1>
            <xm:f>ΤΙΜΕΣ!$A$60</xm:f>
          </x14:formula1>
          <xm:sqref>A96</xm:sqref>
        </x14:dataValidation>
        <x14:dataValidation type="list" allowBlank="1" showInputMessage="1" showErrorMessage="1" xr:uid="{00000000-0002-0000-0300-000010000000}">
          <x14:formula1>
            <xm:f>ΤΙΜΕΣ!$A$145:$A$146</xm:f>
          </x14:formula1>
          <xm:sqref>A98:A99</xm:sqref>
        </x14:dataValidation>
        <x14:dataValidation type="list" allowBlank="1" showInputMessage="1" showErrorMessage="1" xr:uid="{00000000-0002-0000-0300-000011000000}">
          <x14:formula1>
            <xm:f>ΤΙΜΕΣ!$A$189:$A$190</xm:f>
          </x14:formula1>
          <xm:sqref>A98:A99</xm:sqref>
        </x14:dataValidation>
        <x14:dataValidation type="list" allowBlank="1" showInputMessage="1" showErrorMessage="1" xr:uid="{00000000-0002-0000-0300-000012000000}">
          <x14:formula1>
            <xm:f>ΤΙΜΕΣ!$A$201</xm:f>
          </x14:formula1>
          <xm:sqref>A123</xm:sqref>
        </x14:dataValidation>
        <x14:dataValidation type="list" allowBlank="1" showInputMessage="1" showErrorMessage="1" xr:uid="{00000000-0002-0000-0300-000013000000}">
          <x14:formula1>
            <xm:f>ΤΙΜΕΣ!$A$52:$A$53</xm:f>
          </x14:formula1>
          <xm:sqref>A112:A113</xm:sqref>
        </x14:dataValidation>
        <x14:dataValidation type="list" allowBlank="1" showInputMessage="1" showErrorMessage="1" xr:uid="{00000000-0002-0000-0300-000014000000}">
          <x14:formula1>
            <xm:f>ΤΙΜΕΣ!$A$44:$A$53</xm:f>
          </x14:formula1>
          <xm:sqref>A92:A94</xm:sqref>
        </x14:dataValidation>
        <x14:dataValidation type="list" allowBlank="1" showInputMessage="1" showErrorMessage="1" xr:uid="{00000000-0002-0000-0300-000015000000}">
          <x14:formula1>
            <xm:f>ΤΙΜΕΣ!$A$48:$A$62</xm:f>
          </x14:formula1>
          <xm:sqref>A105:A107</xm:sqref>
        </x14:dataValidation>
        <x14:dataValidation type="list" allowBlank="1" showInputMessage="1" showErrorMessage="1" xr:uid="{00000000-0002-0000-0300-000016000000}">
          <x14:formula1>
            <xm:f>ΤΙΜΕΣ!$A$57:$A$58</xm:f>
          </x14:formula1>
          <xm:sqref>A118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B137"/>
  <sheetViews>
    <sheetView topLeftCell="A25" zoomScale="80" zoomScaleNormal="80" workbookViewId="0">
      <selection activeCell="F1" sqref="F1:J1048576"/>
    </sheetView>
  </sheetViews>
  <sheetFormatPr defaultRowHeight="15"/>
  <cols>
    <col min="1" max="1" width="25.7109375" customWidth="1"/>
    <col min="2" max="2" width="15" customWidth="1"/>
    <col min="3" max="3" width="15.42578125" customWidth="1"/>
    <col min="4" max="4" width="35.7109375" customWidth="1"/>
    <col min="5" max="5" width="18.28515625" customWidth="1"/>
    <col min="6" max="6" width="16.5703125" hidden="1" customWidth="1"/>
    <col min="7" max="7" width="15.28515625" hidden="1" customWidth="1"/>
    <col min="8" max="8" width="14.7109375" hidden="1" customWidth="1"/>
    <col min="9" max="9" width="15.42578125" hidden="1" customWidth="1"/>
    <col min="10" max="10" width="17" hidden="1" customWidth="1"/>
    <col min="11" max="11" width="9.5703125" style="348" customWidth="1"/>
    <col min="12" max="12" width="8" style="348" hidden="1" customWidth="1"/>
    <col min="13" max="13" width="5.28515625" style="348" hidden="1" customWidth="1"/>
    <col min="14" max="15" width="4.7109375" style="348" hidden="1" customWidth="1"/>
    <col min="16" max="16" width="5.42578125" style="348" hidden="1" customWidth="1"/>
    <col min="17" max="17" width="4.7109375" style="348" hidden="1" customWidth="1"/>
    <col min="18" max="18" width="9.28515625" style="348" hidden="1" customWidth="1"/>
    <col min="19" max="19" width="16.28515625" hidden="1" customWidth="1"/>
    <col min="20" max="20" width="21.7109375" hidden="1" customWidth="1"/>
    <col min="21" max="21" width="25.28515625" hidden="1" customWidth="1"/>
    <col min="22" max="22" width="21" hidden="1" customWidth="1"/>
    <col min="23" max="23" width="21.5703125" hidden="1" customWidth="1"/>
    <col min="24" max="24" width="9.140625" hidden="1" customWidth="1"/>
    <col min="25" max="31" width="9.140625" customWidth="1"/>
  </cols>
  <sheetData>
    <row r="1" spans="1:158" ht="25.15" customHeight="1">
      <c r="A1" s="587" t="s">
        <v>734</v>
      </c>
      <c r="B1" s="587"/>
      <c r="C1" s="587"/>
      <c r="D1" s="587"/>
      <c r="E1" s="8"/>
      <c r="F1" s="172"/>
      <c r="G1" s="172"/>
      <c r="H1" s="172"/>
      <c r="I1" s="172"/>
      <c r="J1" s="172"/>
      <c r="K1" s="173"/>
      <c r="L1" s="173"/>
      <c r="M1" s="305"/>
      <c r="N1" s="305"/>
      <c r="O1" s="305"/>
      <c r="P1" s="305"/>
      <c r="Q1" s="305"/>
      <c r="R1" s="305"/>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row>
    <row r="2" spans="1:158" ht="57.75" customHeight="1">
      <c r="A2" s="606" t="s">
        <v>1029</v>
      </c>
      <c r="B2" s="607"/>
      <c r="C2" s="607"/>
      <c r="D2" s="607"/>
      <c r="E2" s="306"/>
      <c r="F2" s="307"/>
      <c r="G2" s="307"/>
      <c r="H2" s="307"/>
      <c r="I2" s="307"/>
      <c r="J2" s="307"/>
      <c r="K2" s="306"/>
      <c r="L2" s="305"/>
      <c r="M2" s="305"/>
      <c r="N2" s="305"/>
      <c r="O2" s="305"/>
      <c r="P2" s="305"/>
      <c r="Q2" s="305"/>
      <c r="R2" s="305"/>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row>
    <row r="3" spans="1:158" ht="25.15" customHeight="1" thickBot="1">
      <c r="A3" s="308"/>
      <c r="B3" s="308"/>
      <c r="C3" s="308"/>
      <c r="D3" s="308"/>
      <c r="E3" s="309"/>
      <c r="F3" s="310"/>
      <c r="G3" s="310"/>
      <c r="H3" s="310"/>
      <c r="I3" s="310"/>
      <c r="J3" s="310"/>
      <c r="K3" s="308"/>
      <c r="L3" s="311"/>
      <c r="M3" s="305"/>
      <c r="N3" s="311"/>
      <c r="O3" s="311"/>
      <c r="P3" s="311"/>
      <c r="Q3" s="311"/>
      <c r="R3" s="311"/>
      <c r="S3" s="9"/>
      <c r="T3" s="9"/>
      <c r="U3" s="9"/>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row>
    <row r="4" spans="1:158" ht="25.15" customHeight="1" thickBot="1">
      <c r="A4" s="470" t="s">
        <v>950</v>
      </c>
      <c r="B4" s="471"/>
      <c r="C4" s="471"/>
      <c r="D4" s="472"/>
      <c r="E4" s="3"/>
      <c r="F4" s="4"/>
      <c r="G4" s="4"/>
      <c r="H4" s="4"/>
      <c r="I4" s="4"/>
      <c r="J4" s="4"/>
      <c r="K4" s="141"/>
      <c r="L4" s="311"/>
      <c r="M4" s="305"/>
      <c r="N4" s="311"/>
      <c r="O4" s="311"/>
      <c r="P4" s="311"/>
      <c r="Q4" s="311"/>
      <c r="R4" s="311"/>
      <c r="S4" s="9"/>
      <c r="T4" s="9"/>
      <c r="U4" s="9"/>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row>
    <row r="5" spans="1:158" ht="25.15" customHeight="1" thickBot="1">
      <c r="A5" s="470" t="s">
        <v>1005</v>
      </c>
      <c r="B5" s="471"/>
      <c r="C5" s="471"/>
      <c r="D5" s="472"/>
      <c r="E5" s="3"/>
      <c r="F5" s="4"/>
      <c r="G5" s="4"/>
      <c r="H5" s="4"/>
      <c r="I5" s="4"/>
      <c r="J5" s="4"/>
      <c r="K5" s="141"/>
      <c r="L5" s="311"/>
      <c r="M5" s="305"/>
      <c r="N5" s="311"/>
      <c r="O5" s="311"/>
      <c r="P5" s="311"/>
      <c r="Q5" s="311"/>
      <c r="R5" s="311"/>
      <c r="S5" s="9"/>
      <c r="T5" s="9"/>
      <c r="U5" s="9"/>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row>
    <row r="6" spans="1:158" ht="25.15" customHeight="1">
      <c r="A6" s="312"/>
      <c r="B6" s="312"/>
      <c r="C6" s="312"/>
      <c r="D6" s="312"/>
      <c r="E6" s="313"/>
      <c r="F6" s="312"/>
      <c r="G6" s="314"/>
      <c r="H6" s="314"/>
      <c r="I6" s="314"/>
      <c r="J6" s="9"/>
      <c r="K6" s="305"/>
      <c r="L6" s="305"/>
      <c r="M6" s="305"/>
      <c r="N6" s="305"/>
      <c r="O6" s="305"/>
      <c r="P6" s="305"/>
      <c r="Q6" s="305"/>
      <c r="R6" s="305"/>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row>
    <row r="7" spans="1:158" ht="54.75" customHeight="1" thickBot="1">
      <c r="A7" s="315"/>
      <c r="B7" s="316" t="s">
        <v>796</v>
      </c>
      <c r="C7" s="316" t="s">
        <v>961</v>
      </c>
      <c r="D7" s="317" t="s">
        <v>836</v>
      </c>
      <c r="E7" s="318"/>
      <c r="F7" s="319" t="s">
        <v>841</v>
      </c>
      <c r="G7" s="319" t="s">
        <v>839</v>
      </c>
      <c r="H7" s="319" t="s">
        <v>837</v>
      </c>
      <c r="I7" s="319" t="s">
        <v>838</v>
      </c>
      <c r="J7" s="319" t="s">
        <v>840</v>
      </c>
      <c r="K7" s="318"/>
      <c r="L7" s="320"/>
      <c r="M7" s="321"/>
      <c r="N7" s="305"/>
      <c r="O7" s="305"/>
      <c r="P7" s="305"/>
      <c r="Q7" s="305"/>
      <c r="R7" s="305"/>
      <c r="S7" s="319" t="s">
        <v>964</v>
      </c>
      <c r="T7" s="319" t="s">
        <v>965</v>
      </c>
      <c r="U7" s="319" t="s">
        <v>989</v>
      </c>
      <c r="V7" s="319" t="s">
        <v>967</v>
      </c>
      <c r="W7" s="319" t="s">
        <v>990</v>
      </c>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row>
    <row r="8" spans="1:158" ht="30">
      <c r="A8" s="322" t="s">
        <v>812</v>
      </c>
      <c r="B8" s="155">
        <v>0</v>
      </c>
      <c r="C8" s="156">
        <v>0</v>
      </c>
      <c r="D8" s="323">
        <f t="shared" ref="D8:D10" si="0">SUM(B8,C8)</f>
        <v>0</v>
      </c>
      <c r="E8" s="324"/>
      <c r="F8" s="325">
        <f>IF((C8&lt;=M8),(C8),(M8))</f>
        <v>0</v>
      </c>
      <c r="G8" s="325">
        <f>IF(AND((B8&lt;=200),(D8&lt;=300)),(C8-F8),(N8))</f>
        <v>0</v>
      </c>
      <c r="H8" s="325">
        <f>IF(AND((B8&lt;=300),(D8&lt;=400)),(C8-G8-F8),(O8))</f>
        <v>0</v>
      </c>
      <c r="I8" s="325">
        <f>IF(AND((B8&lt;=400),(D8&lt;=600)),(C8-F8-G8-H8),(P8))</f>
        <v>0</v>
      </c>
      <c r="J8" s="325">
        <f>IF(AND((B8&lt;=600),(D8&gt;600)),(C8-F8-G8-H8-I8),(Q8))</f>
        <v>0</v>
      </c>
      <c r="K8" s="326"/>
      <c r="L8" s="327">
        <f t="shared" ref="L8" si="1">SUM(F8:J8)</f>
        <v>0</v>
      </c>
      <c r="M8" s="328">
        <f t="shared" ref="M8" si="2">IF((B8&lt;=200),(200-B8),(0))</f>
        <v>200</v>
      </c>
      <c r="N8" s="328">
        <f t="shared" ref="N8" si="3">IF(AND(D8&lt;=300,B8&lt;=300,D8&gt;200,B8&gt;200),C8,IF(AND(D8&gt;300,B8&lt;=300),(300-B8-F8),(0)))</f>
        <v>0</v>
      </c>
      <c r="O8" s="328">
        <f t="shared" ref="O8" si="4">IF(AND(D8&lt;=400,B8&lt;=400,D8&gt;300,B8&gt;300),C8,IF(AND(D8&gt;400,B8&lt;=400),(400-B8-F8-G8),(0)))</f>
        <v>0</v>
      </c>
      <c r="P8" s="328">
        <f t="shared" ref="P8" si="5">IF(AND(D8&lt;=600,B8&lt;=600,D8&gt;400,B8&gt;400),C8,IF(AND(D8&gt;=600,B8&lt;=600),(600-B8-F8-G8-H8),(0)))</f>
        <v>0</v>
      </c>
      <c r="Q8" s="328">
        <f t="shared" ref="Q8" si="6">IF(AND(D8&gt;600,B8&gt;600),C8,IF(AND(D8&gt;=600,B8&lt;600),(D8-B8-F8-G8-H8-I8),(0)))</f>
        <v>0</v>
      </c>
      <c r="R8" s="329"/>
      <c r="S8" s="325">
        <f>IF(B8&lt;=200,B8,(200))</f>
        <v>0</v>
      </c>
      <c r="T8" s="325">
        <f>IF((B8&lt;=200),(0),IF(AND(B8&lt;=300,B8&gt;=201),B8-200,(100)))</f>
        <v>0</v>
      </c>
      <c r="U8" s="325">
        <f>IF((B8&lt;=300),(0),IF(AND(B8&lt;=400,B8&gt;=301),B8-300,(100)))</f>
        <v>0</v>
      </c>
      <c r="V8" s="325">
        <f>IF((B8&lt;=400),(0),IF(AND(B8&lt;=600,B8&gt;=401),B8-400,(200)))</f>
        <v>0</v>
      </c>
      <c r="W8" s="325">
        <f>IF((B8&lt;=600),(0),IF(AND(B8&gt;=601),B8-600))</f>
        <v>0</v>
      </c>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row>
    <row r="9" spans="1:158" ht="32.25" customHeight="1">
      <c r="A9" s="157" t="s">
        <v>940</v>
      </c>
      <c r="B9" s="156">
        <v>0</v>
      </c>
      <c r="C9" s="156">
        <v>0</v>
      </c>
      <c r="D9" s="330">
        <f t="shared" si="0"/>
        <v>0</v>
      </c>
      <c r="E9" s="324"/>
      <c r="F9" s="325">
        <f>IF((C9&lt;=M9),(C9),(M9))</f>
        <v>0</v>
      </c>
      <c r="G9" s="325">
        <f>IF(AND((B9&lt;=200),(D9&lt;=300)),(C9-F9),(N9))</f>
        <v>0</v>
      </c>
      <c r="H9" s="325">
        <f>IF(AND((B9&lt;=300),(D9&lt;=400)),(C9-G9-F9),(O9))</f>
        <v>0</v>
      </c>
      <c r="I9" s="325">
        <f>IF(AND((B9&lt;=400),(D9&lt;=600)),(C9-F9-G9-H9),(P9))</f>
        <v>0</v>
      </c>
      <c r="J9" s="325">
        <f>IF(AND((B9&lt;=600),(D9&gt;600)),(C9-F9-G9-H9-I9),(Q9))</f>
        <v>0</v>
      </c>
      <c r="K9" s="326"/>
      <c r="L9" s="327">
        <f t="shared" ref="L9:L28" si="7">SUM(F9:J9)</f>
        <v>0</v>
      </c>
      <c r="M9" s="328">
        <f t="shared" ref="M9:M28" si="8">IF((B9&lt;=200),(200-B9),(0))</f>
        <v>200</v>
      </c>
      <c r="N9" s="328">
        <f t="shared" ref="N9:N28" si="9">IF(AND(D9&lt;=300,B9&lt;=300,D9&gt;200,B9&gt;200),C9,IF(AND(D9&gt;300,B9&lt;=300),(300-B9-F9),(0)))</f>
        <v>0</v>
      </c>
      <c r="O9" s="328">
        <f t="shared" ref="O9:O28" si="10">IF(AND(D9&lt;=400,B9&lt;=400,D9&gt;300,B9&gt;300),C9,IF(AND(D9&gt;400,B9&lt;=400),(400-B9-F9-G9),(0)))</f>
        <v>0</v>
      </c>
      <c r="P9" s="328">
        <f t="shared" ref="P9:P28" si="11">IF(AND(D9&lt;=600,B9&lt;=600,D9&gt;400,B9&gt;400),C9,IF(AND(D9&gt;=600,B9&lt;=600),(600-B9-F9-G9-H9),(0)))</f>
        <v>0</v>
      </c>
      <c r="Q9" s="328">
        <f t="shared" ref="Q9:Q28" si="12">IF(AND(D9&gt;600,B9&gt;600),C9,IF(AND(D9&gt;=600,B9&lt;600),(D9-B9-F9-G9-H9-I9),(0)))</f>
        <v>0</v>
      </c>
      <c r="R9" s="329"/>
      <c r="S9" s="325">
        <f>IF(B9&lt;=200,B9,(200))</f>
        <v>0</v>
      </c>
      <c r="T9" s="325">
        <f>IF((B9&lt;=200),(0),IF(AND(B9&lt;=300,B9&gt;=201),B9-200,(100)))</f>
        <v>0</v>
      </c>
      <c r="U9" s="325">
        <f>IF((B9&lt;=300),(0),IF(AND(B9&lt;=400,B9&gt;=301),B9-300,(100)))</f>
        <v>0</v>
      </c>
      <c r="V9" s="325">
        <f>IF((B9&lt;=400),(0),IF(AND(B9&lt;=600,B9&gt;=401),B9-400,(200)))</f>
        <v>0</v>
      </c>
      <c r="W9" s="325">
        <f>IF((B9&lt;=600),(0),IF(AND(B9&gt;=601),B9-600))</f>
        <v>0</v>
      </c>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row>
    <row r="10" spans="1:158" ht="20.100000000000001" customHeight="1">
      <c r="A10" s="158" t="s">
        <v>941</v>
      </c>
      <c r="B10" s="156">
        <v>0</v>
      </c>
      <c r="C10" s="156">
        <v>0</v>
      </c>
      <c r="D10" s="330">
        <f t="shared" si="0"/>
        <v>0</v>
      </c>
      <c r="E10" s="324"/>
      <c r="F10" s="325">
        <f>IF((C10&lt;=M10),(C10),(M10))</f>
        <v>0</v>
      </c>
      <c r="G10" s="325">
        <f>IF(AND((B10&lt;=200),(D10&lt;=300)),(C10-F10),(N10))</f>
        <v>0</v>
      </c>
      <c r="H10" s="325">
        <f>IF(AND((B10&lt;=300),(D10&lt;=400)),(C10-G10-F10),(O10))</f>
        <v>0</v>
      </c>
      <c r="I10" s="325">
        <f>IF(AND((B10&lt;=400),(D10&lt;=600)),(C10-F10-G10-H10),(P10))</f>
        <v>0</v>
      </c>
      <c r="J10" s="325">
        <f>IF(AND((B10&lt;=600),(D10&gt;600)),(C10-F10-G10-H10-I10),(Q10))</f>
        <v>0</v>
      </c>
      <c r="K10" s="326"/>
      <c r="L10" s="327">
        <f t="shared" si="7"/>
        <v>0</v>
      </c>
      <c r="M10" s="328">
        <f t="shared" si="8"/>
        <v>200</v>
      </c>
      <c r="N10" s="328">
        <f t="shared" si="9"/>
        <v>0</v>
      </c>
      <c r="O10" s="328">
        <f t="shared" si="10"/>
        <v>0</v>
      </c>
      <c r="P10" s="328">
        <f t="shared" si="11"/>
        <v>0</v>
      </c>
      <c r="Q10" s="328">
        <f t="shared" si="12"/>
        <v>0</v>
      </c>
      <c r="R10" s="329"/>
      <c r="S10" s="325">
        <f>IF(B10&lt;=200,B10,(200))</f>
        <v>0</v>
      </c>
      <c r="T10" s="325">
        <f>IF((B10&lt;=200),(0),IF(AND(B10&lt;=300,B10&gt;=201),B10-200,(100)))</f>
        <v>0</v>
      </c>
      <c r="U10" s="325">
        <f>IF((B10&lt;=300),(0),IF(AND(B10&lt;=400,B10&gt;=301),B10-300,(100)))</f>
        <v>0</v>
      </c>
      <c r="V10" s="325">
        <f>IF((B10&lt;=400),(0),IF(AND(B10&lt;=600,B10&gt;=401),B10-400,(200)))</f>
        <v>0</v>
      </c>
      <c r="W10" s="325">
        <f>IF((B10&lt;=600),(0),IF(AND(B10&gt;=601),B10-600))</f>
        <v>0</v>
      </c>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row>
    <row r="11" spans="1:158" ht="32.25" customHeight="1">
      <c r="A11" s="157" t="s">
        <v>1007</v>
      </c>
      <c r="B11" s="156">
        <v>0</v>
      </c>
      <c r="C11" s="156">
        <v>0</v>
      </c>
      <c r="D11" s="330">
        <f t="shared" ref="D11:D14" si="13">SUM(B11,C11)</f>
        <v>0</v>
      </c>
      <c r="E11" s="324"/>
      <c r="F11" s="325">
        <f>IF((C11&lt;=M11),(C11),(M11))</f>
        <v>0</v>
      </c>
      <c r="G11" s="325">
        <f>IF(AND((B11&lt;=200),(D11&lt;=300)),(C11-F11),(N11))</f>
        <v>0</v>
      </c>
      <c r="H11" s="325">
        <f>IF(AND((B11&lt;=300),(D11&lt;=400)),(C11-G11-F11),(O11))</f>
        <v>0</v>
      </c>
      <c r="I11" s="325">
        <f>IF(AND((B11&lt;=400),(D11&lt;=600)),(C11-F11-G11-H11),(P11))</f>
        <v>0</v>
      </c>
      <c r="J11" s="325">
        <f>IF(AND((B11&lt;=600),(D11&gt;600)),(C11-F11-G11-H11-I11),(Q11))</f>
        <v>0</v>
      </c>
      <c r="K11" s="326"/>
      <c r="L11" s="327">
        <f t="shared" si="7"/>
        <v>0</v>
      </c>
      <c r="M11" s="328">
        <f t="shared" si="8"/>
        <v>200</v>
      </c>
      <c r="N11" s="328">
        <f t="shared" si="9"/>
        <v>0</v>
      </c>
      <c r="O11" s="328">
        <f t="shared" si="10"/>
        <v>0</v>
      </c>
      <c r="P11" s="328">
        <f t="shared" si="11"/>
        <v>0</v>
      </c>
      <c r="Q11" s="328">
        <f t="shared" si="12"/>
        <v>0</v>
      </c>
      <c r="R11" s="329"/>
      <c r="S11" s="325">
        <f>IF(B11&lt;=200,B11,(200))</f>
        <v>0</v>
      </c>
      <c r="T11" s="325">
        <f>IF((B11&lt;=200),(0),IF(AND(B11&lt;=300,B11&gt;=201),B11-200,(100)))</f>
        <v>0</v>
      </c>
      <c r="U11" s="325">
        <f>IF((B11&lt;=300),(0),IF(AND(B11&lt;=400,B11&gt;=301),B11-300,(100)))</f>
        <v>0</v>
      </c>
      <c r="V11" s="325">
        <f>IF((B11&lt;=400),(0),IF(AND(B11&lt;=600,B11&gt;=401),B11-400,(200)))</f>
        <v>0</v>
      </c>
      <c r="W11" s="325">
        <f>IF((B11&lt;=600),(0),IF(AND(B11&gt;=601),B11-600))</f>
        <v>0</v>
      </c>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row>
    <row r="12" spans="1:158" ht="20.100000000000001" customHeight="1">
      <c r="A12" s="158" t="s">
        <v>1008</v>
      </c>
      <c r="B12" s="156">
        <v>0</v>
      </c>
      <c r="C12" s="156">
        <v>0</v>
      </c>
      <c r="D12" s="330">
        <f t="shared" si="13"/>
        <v>0</v>
      </c>
      <c r="E12" s="324"/>
      <c r="F12" s="325">
        <f>IF((C12&lt;=M12),(C12),(M12))</f>
        <v>0</v>
      </c>
      <c r="G12" s="325">
        <f>IF(AND((B12&lt;=200),(D12&lt;=300)),(C12-F12),(N12))</f>
        <v>0</v>
      </c>
      <c r="H12" s="325">
        <f>IF(AND((B12&lt;=300),(D12&lt;=400)),(C12-G12-F12),(O12))</f>
        <v>0</v>
      </c>
      <c r="I12" s="325">
        <f>IF(AND((B12&lt;=400),(D12&lt;=600)),(C12-F12-G12-H12),(P12))</f>
        <v>0</v>
      </c>
      <c r="J12" s="325">
        <f>IF(AND((B12&lt;=600),(D12&gt;600)),(C12-F12-G12-H12-I12),(Q12))</f>
        <v>0</v>
      </c>
      <c r="K12" s="326"/>
      <c r="L12" s="327">
        <f t="shared" si="7"/>
        <v>0</v>
      </c>
      <c r="M12" s="328">
        <f t="shared" si="8"/>
        <v>200</v>
      </c>
      <c r="N12" s="328">
        <f t="shared" si="9"/>
        <v>0</v>
      </c>
      <c r="O12" s="328">
        <f t="shared" si="10"/>
        <v>0</v>
      </c>
      <c r="P12" s="328">
        <f t="shared" si="11"/>
        <v>0</v>
      </c>
      <c r="Q12" s="328">
        <f t="shared" si="12"/>
        <v>0</v>
      </c>
      <c r="R12" s="329"/>
      <c r="S12" s="325">
        <f>IF(B12&lt;=200,B12,(200))</f>
        <v>0</v>
      </c>
      <c r="T12" s="325">
        <f>IF((B12&lt;=200),(0),IF(AND(B12&lt;=300,B12&gt;=201),B12-200,(100)))</f>
        <v>0</v>
      </c>
      <c r="U12" s="325">
        <f>IF((B12&lt;=300),(0),IF(AND(B12&lt;=400,B12&gt;=301),B12-300,(100)))</f>
        <v>0</v>
      </c>
      <c r="V12" s="325">
        <f>IF((B12&lt;=400),(0),IF(AND(B12&lt;=600,B12&gt;=401),B12-400,(200)))</f>
        <v>0</v>
      </c>
      <c r="W12" s="325">
        <f>IF((B12&lt;=600),(0),IF(AND(B12&gt;=601),B12-600))</f>
        <v>0</v>
      </c>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row>
    <row r="13" spans="1:158" ht="20.100000000000001" customHeight="1">
      <c r="A13" s="157" t="s">
        <v>1009</v>
      </c>
      <c r="B13" s="156">
        <v>0</v>
      </c>
      <c r="C13" s="156">
        <v>0</v>
      </c>
      <c r="D13" s="330">
        <f t="shared" si="13"/>
        <v>0</v>
      </c>
      <c r="E13" s="324"/>
      <c r="F13" s="325">
        <f t="shared" ref="F13:F28" si="14">IF((C13&lt;=M13),(C13),(M13))</f>
        <v>0</v>
      </c>
      <c r="G13" s="325">
        <f t="shared" ref="G13:G28" si="15">IF(AND((B13&lt;=200),(D13&lt;=300)),(C13-F13),(N13))</f>
        <v>0</v>
      </c>
      <c r="H13" s="325">
        <f t="shared" ref="H13:H28" si="16">IF(AND((B13&lt;=300),(D13&lt;=400)),(C13-G13-F13),(O13))</f>
        <v>0</v>
      </c>
      <c r="I13" s="325">
        <f t="shared" ref="I13:I28" si="17">IF(AND((B13&lt;=400),(D13&lt;=600)),(C13-F13-G13-H13),(P13))</f>
        <v>0</v>
      </c>
      <c r="J13" s="325">
        <f t="shared" ref="J13:J28" si="18">IF(AND((B13&lt;=600),(D13&gt;600)),(C13-F13-G13-H13-I13),(Q13))</f>
        <v>0</v>
      </c>
      <c r="K13" s="326"/>
      <c r="L13" s="327">
        <f t="shared" si="7"/>
        <v>0</v>
      </c>
      <c r="M13" s="328">
        <f t="shared" si="8"/>
        <v>200</v>
      </c>
      <c r="N13" s="328">
        <f t="shared" si="9"/>
        <v>0</v>
      </c>
      <c r="O13" s="328">
        <f t="shared" si="10"/>
        <v>0</v>
      </c>
      <c r="P13" s="328">
        <f t="shared" si="11"/>
        <v>0</v>
      </c>
      <c r="Q13" s="328">
        <f t="shared" si="12"/>
        <v>0</v>
      </c>
      <c r="R13" s="329"/>
      <c r="S13" s="325">
        <f t="shared" ref="S13:S28" si="19">IF(B13&lt;=200,B13,(200))</f>
        <v>0</v>
      </c>
      <c r="T13" s="325">
        <f t="shared" ref="T13:T28" si="20">IF((B13&lt;=200),(0),IF(AND(B13&lt;=300,B13&gt;=201),B13-200,(100)))</f>
        <v>0</v>
      </c>
      <c r="U13" s="325">
        <f t="shared" ref="U13:U28" si="21">IF((B13&lt;=300),(0),IF(AND(B13&lt;=400,B13&gt;=301),B13-300,(100)))</f>
        <v>0</v>
      </c>
      <c r="V13" s="325">
        <f t="shared" ref="V13:V28" si="22">IF((B13&lt;=400),(0),IF(AND(B13&lt;=600,B13&gt;=401),B13-400,(200)))</f>
        <v>0</v>
      </c>
      <c r="W13" s="325">
        <f t="shared" ref="W13:W28" si="23">IF((B13&lt;=600),(0),IF(AND(B13&gt;=601),B13-600))</f>
        <v>0</v>
      </c>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row>
    <row r="14" spans="1:158" ht="20.100000000000001" customHeight="1">
      <c r="A14" s="158" t="s">
        <v>1010</v>
      </c>
      <c r="B14" s="156">
        <v>0</v>
      </c>
      <c r="C14" s="156">
        <v>0</v>
      </c>
      <c r="D14" s="330">
        <f t="shared" si="13"/>
        <v>0</v>
      </c>
      <c r="E14" s="324"/>
      <c r="F14" s="325">
        <f t="shared" si="14"/>
        <v>0</v>
      </c>
      <c r="G14" s="325">
        <f t="shared" si="15"/>
        <v>0</v>
      </c>
      <c r="H14" s="325">
        <f t="shared" si="16"/>
        <v>0</v>
      </c>
      <c r="I14" s="325">
        <f t="shared" si="17"/>
        <v>0</v>
      </c>
      <c r="J14" s="325">
        <f t="shared" si="18"/>
        <v>0</v>
      </c>
      <c r="K14" s="326"/>
      <c r="L14" s="327">
        <f t="shared" si="7"/>
        <v>0</v>
      </c>
      <c r="M14" s="328">
        <f t="shared" si="8"/>
        <v>200</v>
      </c>
      <c r="N14" s="328">
        <f t="shared" si="9"/>
        <v>0</v>
      </c>
      <c r="O14" s="328">
        <f t="shared" si="10"/>
        <v>0</v>
      </c>
      <c r="P14" s="328">
        <f t="shared" si="11"/>
        <v>0</v>
      </c>
      <c r="Q14" s="328">
        <f t="shared" si="12"/>
        <v>0</v>
      </c>
      <c r="R14" s="329"/>
      <c r="S14" s="325">
        <f t="shared" si="19"/>
        <v>0</v>
      </c>
      <c r="T14" s="325">
        <f t="shared" si="20"/>
        <v>0</v>
      </c>
      <c r="U14" s="325">
        <f t="shared" si="21"/>
        <v>0</v>
      </c>
      <c r="V14" s="325">
        <f t="shared" si="22"/>
        <v>0</v>
      </c>
      <c r="W14" s="325">
        <f t="shared" si="23"/>
        <v>0</v>
      </c>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row>
    <row r="15" spans="1:158" ht="20.100000000000001" customHeight="1">
      <c r="A15" s="157" t="s">
        <v>1011</v>
      </c>
      <c r="B15" s="156">
        <v>0</v>
      </c>
      <c r="C15" s="156">
        <v>0</v>
      </c>
      <c r="D15" s="330">
        <f t="shared" ref="D15:D25" si="24">SUM(B15,C15)</f>
        <v>0</v>
      </c>
      <c r="E15" s="324"/>
      <c r="F15" s="325">
        <f t="shared" si="14"/>
        <v>0</v>
      </c>
      <c r="G15" s="325">
        <f t="shared" si="15"/>
        <v>0</v>
      </c>
      <c r="H15" s="325">
        <f t="shared" si="16"/>
        <v>0</v>
      </c>
      <c r="I15" s="325">
        <f t="shared" si="17"/>
        <v>0</v>
      </c>
      <c r="J15" s="325">
        <f t="shared" si="18"/>
        <v>0</v>
      </c>
      <c r="K15" s="326"/>
      <c r="L15" s="327">
        <f t="shared" si="7"/>
        <v>0</v>
      </c>
      <c r="M15" s="328">
        <f t="shared" si="8"/>
        <v>200</v>
      </c>
      <c r="N15" s="328">
        <f t="shared" si="9"/>
        <v>0</v>
      </c>
      <c r="O15" s="328">
        <f t="shared" si="10"/>
        <v>0</v>
      </c>
      <c r="P15" s="328">
        <f t="shared" si="11"/>
        <v>0</v>
      </c>
      <c r="Q15" s="328">
        <f t="shared" si="12"/>
        <v>0</v>
      </c>
      <c r="R15" s="329"/>
      <c r="S15" s="325">
        <f t="shared" si="19"/>
        <v>0</v>
      </c>
      <c r="T15" s="325">
        <f t="shared" si="20"/>
        <v>0</v>
      </c>
      <c r="U15" s="325">
        <f t="shared" si="21"/>
        <v>0</v>
      </c>
      <c r="V15" s="325">
        <f t="shared" si="22"/>
        <v>0</v>
      </c>
      <c r="W15" s="325">
        <f t="shared" si="23"/>
        <v>0</v>
      </c>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row>
    <row r="16" spans="1:158" ht="20.100000000000001" customHeight="1">
      <c r="A16" s="158" t="s">
        <v>1012</v>
      </c>
      <c r="B16" s="156">
        <v>0</v>
      </c>
      <c r="C16" s="156">
        <v>0</v>
      </c>
      <c r="D16" s="330">
        <f t="shared" si="24"/>
        <v>0</v>
      </c>
      <c r="E16" s="324"/>
      <c r="F16" s="325">
        <f t="shared" si="14"/>
        <v>0</v>
      </c>
      <c r="G16" s="325">
        <f t="shared" si="15"/>
        <v>0</v>
      </c>
      <c r="H16" s="325">
        <f t="shared" si="16"/>
        <v>0</v>
      </c>
      <c r="I16" s="325">
        <f t="shared" si="17"/>
        <v>0</v>
      </c>
      <c r="J16" s="325">
        <f t="shared" si="18"/>
        <v>0</v>
      </c>
      <c r="K16" s="326"/>
      <c r="L16" s="327">
        <f t="shared" si="7"/>
        <v>0</v>
      </c>
      <c r="M16" s="328">
        <f t="shared" si="8"/>
        <v>200</v>
      </c>
      <c r="N16" s="328">
        <f t="shared" si="9"/>
        <v>0</v>
      </c>
      <c r="O16" s="328">
        <f t="shared" si="10"/>
        <v>0</v>
      </c>
      <c r="P16" s="328">
        <f t="shared" si="11"/>
        <v>0</v>
      </c>
      <c r="Q16" s="328">
        <f t="shared" si="12"/>
        <v>0</v>
      </c>
      <c r="R16" s="329"/>
      <c r="S16" s="325">
        <f t="shared" si="19"/>
        <v>0</v>
      </c>
      <c r="T16" s="325">
        <f t="shared" si="20"/>
        <v>0</v>
      </c>
      <c r="U16" s="325">
        <f t="shared" si="21"/>
        <v>0</v>
      </c>
      <c r="V16" s="325">
        <f t="shared" si="22"/>
        <v>0</v>
      </c>
      <c r="W16" s="325">
        <f t="shared" si="23"/>
        <v>0</v>
      </c>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row>
    <row r="17" spans="1:158" ht="20.100000000000001" customHeight="1">
      <c r="A17" s="157" t="s">
        <v>1013</v>
      </c>
      <c r="B17" s="156">
        <v>0</v>
      </c>
      <c r="C17" s="156">
        <v>0</v>
      </c>
      <c r="D17" s="330">
        <f t="shared" si="24"/>
        <v>0</v>
      </c>
      <c r="E17" s="324"/>
      <c r="F17" s="325">
        <f t="shared" si="14"/>
        <v>0</v>
      </c>
      <c r="G17" s="325">
        <f t="shared" si="15"/>
        <v>0</v>
      </c>
      <c r="H17" s="325">
        <f t="shared" si="16"/>
        <v>0</v>
      </c>
      <c r="I17" s="325">
        <f t="shared" si="17"/>
        <v>0</v>
      </c>
      <c r="J17" s="325">
        <f t="shared" si="18"/>
        <v>0</v>
      </c>
      <c r="K17" s="326"/>
      <c r="L17" s="327">
        <f t="shared" si="7"/>
        <v>0</v>
      </c>
      <c r="M17" s="328">
        <f t="shared" si="8"/>
        <v>200</v>
      </c>
      <c r="N17" s="328">
        <f t="shared" si="9"/>
        <v>0</v>
      </c>
      <c r="O17" s="328">
        <f t="shared" si="10"/>
        <v>0</v>
      </c>
      <c r="P17" s="328">
        <f t="shared" si="11"/>
        <v>0</v>
      </c>
      <c r="Q17" s="328">
        <f t="shared" si="12"/>
        <v>0</v>
      </c>
      <c r="R17" s="329"/>
      <c r="S17" s="325">
        <f t="shared" si="19"/>
        <v>0</v>
      </c>
      <c r="T17" s="325">
        <f t="shared" si="20"/>
        <v>0</v>
      </c>
      <c r="U17" s="325">
        <f t="shared" si="21"/>
        <v>0</v>
      </c>
      <c r="V17" s="325">
        <f t="shared" si="22"/>
        <v>0</v>
      </c>
      <c r="W17" s="325">
        <f t="shared" si="23"/>
        <v>0</v>
      </c>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row>
    <row r="18" spans="1:158" ht="20.100000000000001" customHeight="1">
      <c r="A18" s="158" t="s">
        <v>1014</v>
      </c>
      <c r="B18" s="156">
        <v>0</v>
      </c>
      <c r="C18" s="156">
        <v>0</v>
      </c>
      <c r="D18" s="330">
        <f t="shared" si="24"/>
        <v>0</v>
      </c>
      <c r="E18" s="324"/>
      <c r="F18" s="325">
        <f t="shared" si="14"/>
        <v>0</v>
      </c>
      <c r="G18" s="325">
        <f t="shared" si="15"/>
        <v>0</v>
      </c>
      <c r="H18" s="325">
        <f t="shared" si="16"/>
        <v>0</v>
      </c>
      <c r="I18" s="325">
        <f t="shared" si="17"/>
        <v>0</v>
      </c>
      <c r="J18" s="325">
        <f t="shared" si="18"/>
        <v>0</v>
      </c>
      <c r="K18" s="326"/>
      <c r="L18" s="327">
        <f t="shared" si="7"/>
        <v>0</v>
      </c>
      <c r="M18" s="328">
        <f t="shared" si="8"/>
        <v>200</v>
      </c>
      <c r="N18" s="328">
        <f t="shared" si="9"/>
        <v>0</v>
      </c>
      <c r="O18" s="328">
        <f t="shared" si="10"/>
        <v>0</v>
      </c>
      <c r="P18" s="328">
        <f t="shared" si="11"/>
        <v>0</v>
      </c>
      <c r="Q18" s="328">
        <f t="shared" si="12"/>
        <v>0</v>
      </c>
      <c r="R18" s="329"/>
      <c r="S18" s="325">
        <f t="shared" si="19"/>
        <v>0</v>
      </c>
      <c r="T18" s="325">
        <f t="shared" si="20"/>
        <v>0</v>
      </c>
      <c r="U18" s="325">
        <f t="shared" si="21"/>
        <v>0</v>
      </c>
      <c r="V18" s="325">
        <f t="shared" si="22"/>
        <v>0</v>
      </c>
      <c r="W18" s="325">
        <f t="shared" si="23"/>
        <v>0</v>
      </c>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row>
    <row r="19" spans="1:158" ht="20.100000000000001" customHeight="1">
      <c r="A19" s="157" t="s">
        <v>1015</v>
      </c>
      <c r="B19" s="156">
        <v>0</v>
      </c>
      <c r="C19" s="156">
        <v>0</v>
      </c>
      <c r="D19" s="330">
        <f t="shared" si="24"/>
        <v>0</v>
      </c>
      <c r="E19" s="324"/>
      <c r="F19" s="325">
        <f t="shared" si="14"/>
        <v>0</v>
      </c>
      <c r="G19" s="325">
        <f t="shared" si="15"/>
        <v>0</v>
      </c>
      <c r="H19" s="325">
        <f t="shared" si="16"/>
        <v>0</v>
      </c>
      <c r="I19" s="325">
        <f t="shared" si="17"/>
        <v>0</v>
      </c>
      <c r="J19" s="325">
        <f t="shared" si="18"/>
        <v>0</v>
      </c>
      <c r="K19" s="326"/>
      <c r="L19" s="327">
        <f t="shared" si="7"/>
        <v>0</v>
      </c>
      <c r="M19" s="328">
        <f t="shared" si="8"/>
        <v>200</v>
      </c>
      <c r="N19" s="328">
        <f t="shared" si="9"/>
        <v>0</v>
      </c>
      <c r="O19" s="328">
        <f t="shared" si="10"/>
        <v>0</v>
      </c>
      <c r="P19" s="328">
        <f t="shared" si="11"/>
        <v>0</v>
      </c>
      <c r="Q19" s="328">
        <f t="shared" si="12"/>
        <v>0</v>
      </c>
      <c r="R19" s="329"/>
      <c r="S19" s="325">
        <f t="shared" si="19"/>
        <v>0</v>
      </c>
      <c r="T19" s="325">
        <f t="shared" si="20"/>
        <v>0</v>
      </c>
      <c r="U19" s="325">
        <f t="shared" si="21"/>
        <v>0</v>
      </c>
      <c r="V19" s="325">
        <f t="shared" si="22"/>
        <v>0</v>
      </c>
      <c r="W19" s="325">
        <f t="shared" si="23"/>
        <v>0</v>
      </c>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row>
    <row r="20" spans="1:158" ht="20.100000000000001" customHeight="1">
      <c r="A20" s="158" t="s">
        <v>1016</v>
      </c>
      <c r="B20" s="156">
        <v>0</v>
      </c>
      <c r="C20" s="156">
        <v>0</v>
      </c>
      <c r="D20" s="330">
        <f t="shared" si="24"/>
        <v>0</v>
      </c>
      <c r="E20" s="324"/>
      <c r="F20" s="325">
        <f t="shared" si="14"/>
        <v>0</v>
      </c>
      <c r="G20" s="325">
        <f t="shared" si="15"/>
        <v>0</v>
      </c>
      <c r="H20" s="325">
        <f t="shared" si="16"/>
        <v>0</v>
      </c>
      <c r="I20" s="325">
        <f t="shared" si="17"/>
        <v>0</v>
      </c>
      <c r="J20" s="325">
        <f t="shared" si="18"/>
        <v>0</v>
      </c>
      <c r="K20" s="326"/>
      <c r="L20" s="327">
        <f t="shared" si="7"/>
        <v>0</v>
      </c>
      <c r="M20" s="328">
        <f t="shared" si="8"/>
        <v>200</v>
      </c>
      <c r="N20" s="328">
        <f t="shared" si="9"/>
        <v>0</v>
      </c>
      <c r="O20" s="328">
        <f t="shared" si="10"/>
        <v>0</v>
      </c>
      <c r="P20" s="328">
        <f t="shared" si="11"/>
        <v>0</v>
      </c>
      <c r="Q20" s="328">
        <f t="shared" si="12"/>
        <v>0</v>
      </c>
      <c r="R20" s="329"/>
      <c r="S20" s="325">
        <f t="shared" si="19"/>
        <v>0</v>
      </c>
      <c r="T20" s="325">
        <f t="shared" si="20"/>
        <v>0</v>
      </c>
      <c r="U20" s="325">
        <f t="shared" si="21"/>
        <v>0</v>
      </c>
      <c r="V20" s="325">
        <f t="shared" si="22"/>
        <v>0</v>
      </c>
      <c r="W20" s="325">
        <f t="shared" si="23"/>
        <v>0</v>
      </c>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row>
    <row r="21" spans="1:158" ht="20.100000000000001" customHeight="1">
      <c r="A21" s="157" t="s">
        <v>1017</v>
      </c>
      <c r="B21" s="156">
        <v>0</v>
      </c>
      <c r="C21" s="156">
        <v>0</v>
      </c>
      <c r="D21" s="330">
        <f t="shared" si="24"/>
        <v>0</v>
      </c>
      <c r="E21" s="324"/>
      <c r="F21" s="325">
        <f t="shared" si="14"/>
        <v>0</v>
      </c>
      <c r="G21" s="325">
        <f t="shared" si="15"/>
        <v>0</v>
      </c>
      <c r="H21" s="325">
        <f t="shared" si="16"/>
        <v>0</v>
      </c>
      <c r="I21" s="325">
        <f t="shared" si="17"/>
        <v>0</v>
      </c>
      <c r="J21" s="325">
        <f t="shared" si="18"/>
        <v>0</v>
      </c>
      <c r="K21" s="326"/>
      <c r="L21" s="327">
        <f t="shared" si="7"/>
        <v>0</v>
      </c>
      <c r="M21" s="328">
        <f t="shared" si="8"/>
        <v>200</v>
      </c>
      <c r="N21" s="328">
        <f t="shared" si="9"/>
        <v>0</v>
      </c>
      <c r="O21" s="328">
        <f t="shared" si="10"/>
        <v>0</v>
      </c>
      <c r="P21" s="328">
        <f t="shared" si="11"/>
        <v>0</v>
      </c>
      <c r="Q21" s="328">
        <f t="shared" si="12"/>
        <v>0</v>
      </c>
      <c r="R21" s="329"/>
      <c r="S21" s="325">
        <f t="shared" si="19"/>
        <v>0</v>
      </c>
      <c r="T21" s="325">
        <f t="shared" si="20"/>
        <v>0</v>
      </c>
      <c r="U21" s="325">
        <f t="shared" si="21"/>
        <v>0</v>
      </c>
      <c r="V21" s="325">
        <f t="shared" si="22"/>
        <v>0</v>
      </c>
      <c r="W21" s="325">
        <f t="shared" si="23"/>
        <v>0</v>
      </c>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row>
    <row r="22" spans="1:158" ht="20.100000000000001" customHeight="1">
      <c r="A22" s="158" t="s">
        <v>1018</v>
      </c>
      <c r="B22" s="156">
        <v>0</v>
      </c>
      <c r="C22" s="156">
        <v>0</v>
      </c>
      <c r="D22" s="330">
        <f t="shared" si="24"/>
        <v>0</v>
      </c>
      <c r="E22" s="324"/>
      <c r="F22" s="325">
        <f t="shared" si="14"/>
        <v>0</v>
      </c>
      <c r="G22" s="325">
        <f t="shared" si="15"/>
        <v>0</v>
      </c>
      <c r="H22" s="325">
        <f t="shared" si="16"/>
        <v>0</v>
      </c>
      <c r="I22" s="325">
        <f t="shared" si="17"/>
        <v>0</v>
      </c>
      <c r="J22" s="325">
        <f t="shared" si="18"/>
        <v>0</v>
      </c>
      <c r="K22" s="326"/>
      <c r="L22" s="327">
        <f t="shared" si="7"/>
        <v>0</v>
      </c>
      <c r="M22" s="328">
        <f t="shared" si="8"/>
        <v>200</v>
      </c>
      <c r="N22" s="328">
        <f t="shared" si="9"/>
        <v>0</v>
      </c>
      <c r="O22" s="328">
        <f t="shared" si="10"/>
        <v>0</v>
      </c>
      <c r="P22" s="328">
        <f t="shared" si="11"/>
        <v>0</v>
      </c>
      <c r="Q22" s="328">
        <f t="shared" si="12"/>
        <v>0</v>
      </c>
      <c r="R22" s="329"/>
      <c r="S22" s="325">
        <f t="shared" si="19"/>
        <v>0</v>
      </c>
      <c r="T22" s="325">
        <f t="shared" si="20"/>
        <v>0</v>
      </c>
      <c r="U22" s="325">
        <f t="shared" si="21"/>
        <v>0</v>
      </c>
      <c r="V22" s="325">
        <f t="shared" si="22"/>
        <v>0</v>
      </c>
      <c r="W22" s="325">
        <f t="shared" si="23"/>
        <v>0</v>
      </c>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row>
    <row r="23" spans="1:158" ht="20.100000000000001" customHeight="1">
      <c r="A23" s="157" t="s">
        <v>1019</v>
      </c>
      <c r="B23" s="156">
        <v>0</v>
      </c>
      <c r="C23" s="156">
        <v>0</v>
      </c>
      <c r="D23" s="330">
        <f t="shared" si="24"/>
        <v>0</v>
      </c>
      <c r="E23" s="324"/>
      <c r="F23" s="325">
        <f t="shared" si="14"/>
        <v>0</v>
      </c>
      <c r="G23" s="325">
        <f t="shared" si="15"/>
        <v>0</v>
      </c>
      <c r="H23" s="325">
        <f t="shared" si="16"/>
        <v>0</v>
      </c>
      <c r="I23" s="325">
        <f t="shared" si="17"/>
        <v>0</v>
      </c>
      <c r="J23" s="325">
        <f t="shared" si="18"/>
        <v>0</v>
      </c>
      <c r="K23" s="326"/>
      <c r="L23" s="327">
        <f t="shared" si="7"/>
        <v>0</v>
      </c>
      <c r="M23" s="328">
        <f t="shared" si="8"/>
        <v>200</v>
      </c>
      <c r="N23" s="328">
        <f t="shared" si="9"/>
        <v>0</v>
      </c>
      <c r="O23" s="328">
        <f t="shared" si="10"/>
        <v>0</v>
      </c>
      <c r="P23" s="328">
        <f t="shared" si="11"/>
        <v>0</v>
      </c>
      <c r="Q23" s="328">
        <f t="shared" si="12"/>
        <v>0</v>
      </c>
      <c r="R23" s="329"/>
      <c r="S23" s="325">
        <f t="shared" si="19"/>
        <v>0</v>
      </c>
      <c r="T23" s="325">
        <f t="shared" si="20"/>
        <v>0</v>
      </c>
      <c r="U23" s="325">
        <f t="shared" si="21"/>
        <v>0</v>
      </c>
      <c r="V23" s="325">
        <f t="shared" si="22"/>
        <v>0</v>
      </c>
      <c r="W23" s="325">
        <f t="shared" si="23"/>
        <v>0</v>
      </c>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row>
    <row r="24" spans="1:158" ht="20.100000000000001" customHeight="1">
      <c r="A24" s="158" t="s">
        <v>1020</v>
      </c>
      <c r="B24" s="156">
        <v>0</v>
      </c>
      <c r="C24" s="156">
        <v>0</v>
      </c>
      <c r="D24" s="330">
        <f t="shared" si="24"/>
        <v>0</v>
      </c>
      <c r="E24" s="324"/>
      <c r="F24" s="325">
        <f t="shared" si="14"/>
        <v>0</v>
      </c>
      <c r="G24" s="325">
        <f t="shared" si="15"/>
        <v>0</v>
      </c>
      <c r="H24" s="325">
        <f t="shared" si="16"/>
        <v>0</v>
      </c>
      <c r="I24" s="325">
        <f t="shared" si="17"/>
        <v>0</v>
      </c>
      <c r="J24" s="325">
        <f t="shared" si="18"/>
        <v>0</v>
      </c>
      <c r="K24" s="326"/>
      <c r="L24" s="327">
        <f t="shared" si="7"/>
        <v>0</v>
      </c>
      <c r="M24" s="328">
        <f t="shared" si="8"/>
        <v>200</v>
      </c>
      <c r="N24" s="328">
        <f t="shared" si="9"/>
        <v>0</v>
      </c>
      <c r="O24" s="328">
        <f t="shared" si="10"/>
        <v>0</v>
      </c>
      <c r="P24" s="328">
        <f t="shared" si="11"/>
        <v>0</v>
      </c>
      <c r="Q24" s="328">
        <f t="shared" si="12"/>
        <v>0</v>
      </c>
      <c r="R24" s="329"/>
      <c r="S24" s="325">
        <f t="shared" si="19"/>
        <v>0</v>
      </c>
      <c r="T24" s="325">
        <f t="shared" si="20"/>
        <v>0</v>
      </c>
      <c r="U24" s="325">
        <f t="shared" si="21"/>
        <v>0</v>
      </c>
      <c r="V24" s="325">
        <f t="shared" si="22"/>
        <v>0</v>
      </c>
      <c r="W24" s="325">
        <f t="shared" si="23"/>
        <v>0</v>
      </c>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row>
    <row r="25" spans="1:158" ht="20.100000000000001" customHeight="1">
      <c r="A25" s="157" t="s">
        <v>1021</v>
      </c>
      <c r="B25" s="156">
        <v>0</v>
      </c>
      <c r="C25" s="156">
        <v>0</v>
      </c>
      <c r="D25" s="330">
        <f t="shared" si="24"/>
        <v>0</v>
      </c>
      <c r="E25" s="324"/>
      <c r="F25" s="325">
        <f t="shared" si="14"/>
        <v>0</v>
      </c>
      <c r="G25" s="325">
        <f t="shared" si="15"/>
        <v>0</v>
      </c>
      <c r="H25" s="325">
        <f t="shared" si="16"/>
        <v>0</v>
      </c>
      <c r="I25" s="325">
        <f t="shared" si="17"/>
        <v>0</v>
      </c>
      <c r="J25" s="325">
        <f t="shared" si="18"/>
        <v>0</v>
      </c>
      <c r="K25" s="326"/>
      <c r="L25" s="327">
        <f t="shared" si="7"/>
        <v>0</v>
      </c>
      <c r="M25" s="328">
        <f t="shared" si="8"/>
        <v>200</v>
      </c>
      <c r="N25" s="328">
        <f t="shared" si="9"/>
        <v>0</v>
      </c>
      <c r="O25" s="328">
        <f t="shared" si="10"/>
        <v>0</v>
      </c>
      <c r="P25" s="328">
        <f t="shared" si="11"/>
        <v>0</v>
      </c>
      <c r="Q25" s="328">
        <f t="shared" si="12"/>
        <v>0</v>
      </c>
      <c r="R25" s="329"/>
      <c r="S25" s="325">
        <f t="shared" si="19"/>
        <v>0</v>
      </c>
      <c r="T25" s="325">
        <f t="shared" si="20"/>
        <v>0</v>
      </c>
      <c r="U25" s="325">
        <f t="shared" si="21"/>
        <v>0</v>
      </c>
      <c r="V25" s="325">
        <f t="shared" si="22"/>
        <v>0</v>
      </c>
      <c r="W25" s="325">
        <f t="shared" si="23"/>
        <v>0</v>
      </c>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row>
    <row r="26" spans="1:158" ht="20.100000000000001" customHeight="1">
      <c r="A26" s="158" t="s">
        <v>1022</v>
      </c>
      <c r="B26" s="156">
        <v>0</v>
      </c>
      <c r="C26" s="156">
        <v>0</v>
      </c>
      <c r="D26" s="330">
        <f t="shared" ref="D26:D28" si="25">SUM(B26,C26)</f>
        <v>0</v>
      </c>
      <c r="E26" s="324"/>
      <c r="F26" s="325">
        <f t="shared" si="14"/>
        <v>0</v>
      </c>
      <c r="G26" s="325">
        <f t="shared" si="15"/>
        <v>0</v>
      </c>
      <c r="H26" s="325">
        <f t="shared" si="16"/>
        <v>0</v>
      </c>
      <c r="I26" s="325">
        <f t="shared" si="17"/>
        <v>0</v>
      </c>
      <c r="J26" s="325">
        <f t="shared" si="18"/>
        <v>0</v>
      </c>
      <c r="K26" s="326"/>
      <c r="L26" s="327">
        <f t="shared" si="7"/>
        <v>0</v>
      </c>
      <c r="M26" s="328">
        <f t="shared" si="8"/>
        <v>200</v>
      </c>
      <c r="N26" s="328">
        <f t="shared" si="9"/>
        <v>0</v>
      </c>
      <c r="O26" s="328">
        <f t="shared" si="10"/>
        <v>0</v>
      </c>
      <c r="P26" s="328">
        <f t="shared" si="11"/>
        <v>0</v>
      </c>
      <c r="Q26" s="328">
        <f t="shared" si="12"/>
        <v>0</v>
      </c>
      <c r="R26" s="329"/>
      <c r="S26" s="325">
        <f t="shared" si="19"/>
        <v>0</v>
      </c>
      <c r="T26" s="325">
        <f t="shared" si="20"/>
        <v>0</v>
      </c>
      <c r="U26" s="325">
        <f t="shared" si="21"/>
        <v>0</v>
      </c>
      <c r="V26" s="325">
        <f t="shared" si="22"/>
        <v>0</v>
      </c>
      <c r="W26" s="325">
        <f t="shared" si="23"/>
        <v>0</v>
      </c>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row>
    <row r="27" spans="1:158" ht="20.100000000000001" customHeight="1">
      <c r="A27" s="157" t="s">
        <v>1023</v>
      </c>
      <c r="B27" s="156">
        <v>0</v>
      </c>
      <c r="C27" s="156">
        <v>0</v>
      </c>
      <c r="D27" s="330">
        <f t="shared" si="25"/>
        <v>0</v>
      </c>
      <c r="E27" s="324"/>
      <c r="F27" s="325">
        <f t="shared" si="14"/>
        <v>0</v>
      </c>
      <c r="G27" s="325">
        <f t="shared" si="15"/>
        <v>0</v>
      </c>
      <c r="H27" s="325">
        <f t="shared" si="16"/>
        <v>0</v>
      </c>
      <c r="I27" s="325">
        <f t="shared" si="17"/>
        <v>0</v>
      </c>
      <c r="J27" s="325">
        <f t="shared" si="18"/>
        <v>0</v>
      </c>
      <c r="K27" s="326"/>
      <c r="L27" s="327">
        <f t="shared" si="7"/>
        <v>0</v>
      </c>
      <c r="M27" s="328">
        <f t="shared" si="8"/>
        <v>200</v>
      </c>
      <c r="N27" s="328">
        <f t="shared" si="9"/>
        <v>0</v>
      </c>
      <c r="O27" s="328">
        <f t="shared" si="10"/>
        <v>0</v>
      </c>
      <c r="P27" s="328">
        <f t="shared" si="11"/>
        <v>0</v>
      </c>
      <c r="Q27" s="328">
        <f t="shared" si="12"/>
        <v>0</v>
      </c>
      <c r="R27" s="329"/>
      <c r="S27" s="325">
        <f t="shared" si="19"/>
        <v>0</v>
      </c>
      <c r="T27" s="325">
        <f t="shared" si="20"/>
        <v>0</v>
      </c>
      <c r="U27" s="325">
        <f t="shared" si="21"/>
        <v>0</v>
      </c>
      <c r="V27" s="325">
        <f t="shared" si="22"/>
        <v>0</v>
      </c>
      <c r="W27" s="325">
        <f t="shared" si="23"/>
        <v>0</v>
      </c>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row>
    <row r="28" spans="1:158" ht="20.100000000000001" customHeight="1">
      <c r="A28" s="158" t="s">
        <v>1024</v>
      </c>
      <c r="B28" s="156">
        <v>0</v>
      </c>
      <c r="C28" s="156">
        <v>0</v>
      </c>
      <c r="D28" s="330">
        <f t="shared" si="25"/>
        <v>0</v>
      </c>
      <c r="E28" s="324"/>
      <c r="F28" s="325">
        <f t="shared" si="14"/>
        <v>0</v>
      </c>
      <c r="G28" s="325">
        <f t="shared" si="15"/>
        <v>0</v>
      </c>
      <c r="H28" s="325">
        <f t="shared" si="16"/>
        <v>0</v>
      </c>
      <c r="I28" s="325">
        <f t="shared" si="17"/>
        <v>0</v>
      </c>
      <c r="J28" s="325">
        <f t="shared" si="18"/>
        <v>0</v>
      </c>
      <c r="K28" s="326"/>
      <c r="L28" s="327">
        <f t="shared" si="7"/>
        <v>0</v>
      </c>
      <c r="M28" s="328">
        <f t="shared" si="8"/>
        <v>200</v>
      </c>
      <c r="N28" s="328">
        <f t="shared" si="9"/>
        <v>0</v>
      </c>
      <c r="O28" s="328">
        <f t="shared" si="10"/>
        <v>0</v>
      </c>
      <c r="P28" s="328">
        <f t="shared" si="11"/>
        <v>0</v>
      </c>
      <c r="Q28" s="328">
        <f t="shared" si="12"/>
        <v>0</v>
      </c>
      <c r="R28" s="329"/>
      <c r="S28" s="325">
        <f t="shared" si="19"/>
        <v>0</v>
      </c>
      <c r="T28" s="325">
        <f t="shared" si="20"/>
        <v>0</v>
      </c>
      <c r="U28" s="325">
        <f t="shared" si="21"/>
        <v>0</v>
      </c>
      <c r="V28" s="325">
        <f t="shared" si="22"/>
        <v>0</v>
      </c>
      <c r="W28" s="325">
        <f t="shared" si="23"/>
        <v>0</v>
      </c>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row>
    <row r="29" spans="1:158" ht="25.15" customHeight="1">
      <c r="A29" s="10"/>
      <c r="B29" s="10"/>
      <c r="C29" s="331"/>
      <c r="D29" s="332"/>
      <c r="E29" s="333"/>
      <c r="F29" s="332"/>
      <c r="G29" s="332"/>
      <c r="H29" s="332"/>
      <c r="I29" s="332"/>
      <c r="J29" s="332"/>
      <c r="K29" s="326"/>
      <c r="L29" s="329"/>
      <c r="M29" s="329"/>
      <c r="N29" s="329"/>
      <c r="O29" s="329"/>
      <c r="P29" s="329"/>
      <c r="Q29" s="329"/>
      <c r="R29" s="329"/>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row>
    <row r="30" spans="1:158" ht="25.15" customHeight="1" thickBot="1">
      <c r="A30" s="334" t="s">
        <v>737</v>
      </c>
      <c r="B30" s="334"/>
      <c r="C30" s="10"/>
      <c r="D30" s="10"/>
      <c r="E30" s="335"/>
      <c r="F30" s="9"/>
      <c r="G30" s="9"/>
      <c r="H30" s="336"/>
      <c r="I30" s="336"/>
      <c r="J30" s="336"/>
      <c r="K30" s="337"/>
      <c r="L30" s="311"/>
      <c r="M30" s="305"/>
      <c r="N30" s="305"/>
      <c r="O30" s="305"/>
      <c r="P30" s="305"/>
      <c r="Q30" s="305"/>
      <c r="R30" s="305"/>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row>
    <row r="31" spans="1:158" ht="25.15" customHeight="1" thickBot="1">
      <c r="A31" s="608"/>
      <c r="B31" s="609"/>
      <c r="C31" s="609"/>
      <c r="D31" s="610"/>
      <c r="E31" s="338"/>
      <c r="F31" s="339"/>
      <c r="G31" s="339"/>
      <c r="H31" s="339"/>
      <c r="I31" s="339"/>
      <c r="J31" s="339"/>
      <c r="K31" s="340"/>
      <c r="L31" s="311"/>
      <c r="M31" s="311"/>
      <c r="N31" s="311"/>
      <c r="O31" s="311"/>
      <c r="P31" s="311"/>
      <c r="Q31" s="311"/>
      <c r="R31" s="311"/>
      <c r="S31" s="9"/>
      <c r="T31" s="9"/>
      <c r="U31" s="9"/>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row>
    <row r="32" spans="1:158" s="9" customFormat="1" ht="25.15" customHeight="1">
      <c r="C32" s="341"/>
      <c r="D32" s="336"/>
      <c r="E32" s="332"/>
      <c r="F32" s="336"/>
      <c r="G32" s="336"/>
      <c r="H32" s="336"/>
      <c r="I32" s="336"/>
      <c r="J32" s="336"/>
      <c r="K32" s="337"/>
      <c r="L32" s="311"/>
      <c r="M32" s="311"/>
      <c r="N32" s="311"/>
      <c r="O32" s="311"/>
      <c r="P32" s="311"/>
      <c r="Q32" s="311"/>
      <c r="R32" s="311"/>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row>
    <row r="33" spans="1:158">
      <c r="A33" s="611" t="s">
        <v>468</v>
      </c>
      <c r="B33" s="612"/>
      <c r="C33" s="612"/>
      <c r="D33" s="613"/>
      <c r="E33" s="342"/>
      <c r="F33" s="343"/>
      <c r="G33" s="343"/>
      <c r="H33" s="343"/>
      <c r="I33" s="343"/>
      <c r="J33" s="343"/>
      <c r="K33" s="344"/>
      <c r="L33" s="311"/>
      <c r="M33" s="311" t="s">
        <v>495</v>
      </c>
      <c r="N33" s="311"/>
      <c r="O33" s="311"/>
      <c r="P33" s="311"/>
      <c r="Q33" s="311"/>
      <c r="R33" s="311"/>
      <c r="S33" s="9"/>
      <c r="T33" s="9"/>
      <c r="U33" s="9"/>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row>
    <row r="34" spans="1:158" ht="60.75" customHeight="1">
      <c r="A34" s="614" t="s">
        <v>1031</v>
      </c>
      <c r="B34" s="614"/>
      <c r="C34" s="614"/>
      <c r="D34" s="614"/>
      <c r="E34" s="345"/>
      <c r="F34" s="346"/>
      <c r="G34" s="346"/>
      <c r="H34" s="346"/>
      <c r="I34" s="346"/>
      <c r="J34" s="346"/>
      <c r="K34" s="347"/>
      <c r="L34" s="311"/>
      <c r="M34" s="311"/>
      <c r="N34" s="311"/>
      <c r="O34" s="311"/>
      <c r="P34" s="311"/>
      <c r="Q34" s="311"/>
      <c r="R34" s="311"/>
      <c r="S34" s="9"/>
      <c r="T34" s="9"/>
      <c r="U34" s="9"/>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row>
    <row r="35" spans="1:158" ht="90" customHeight="1">
      <c r="A35" s="605" t="s">
        <v>881</v>
      </c>
      <c r="B35" s="605"/>
      <c r="C35" s="605"/>
      <c r="D35" s="605"/>
      <c r="E35" s="345"/>
      <c r="F35" s="346"/>
      <c r="G35" s="346"/>
      <c r="H35" s="346"/>
      <c r="I35" s="346"/>
      <c r="J35" s="346"/>
      <c r="K35" s="347"/>
      <c r="L35" s="311"/>
      <c r="M35" s="311"/>
      <c r="N35" s="311"/>
      <c r="O35" s="311"/>
      <c r="P35" s="311"/>
      <c r="Q35" s="311"/>
      <c r="R35" s="311"/>
      <c r="S35" s="9"/>
      <c r="T35" s="9"/>
      <c r="U35" s="9"/>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row>
    <row r="36" spans="1:158" ht="89.25" customHeight="1">
      <c r="A36" s="605" t="s">
        <v>738</v>
      </c>
      <c r="B36" s="605"/>
      <c r="C36" s="605"/>
      <c r="D36" s="605"/>
      <c r="E36" s="345"/>
      <c r="F36" s="346"/>
      <c r="G36" s="346"/>
      <c r="H36" s="346"/>
      <c r="I36" s="346"/>
      <c r="J36" s="346"/>
      <c r="K36" s="347"/>
      <c r="L36" s="311"/>
      <c r="M36" s="311"/>
      <c r="N36" s="311"/>
      <c r="O36" s="305"/>
      <c r="P36" s="305"/>
      <c r="Q36" s="305"/>
      <c r="R36" s="305"/>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row>
    <row r="37" spans="1:158" ht="42.75" customHeight="1">
      <c r="A37" s="605" t="s">
        <v>1032</v>
      </c>
      <c r="B37" s="605"/>
      <c r="C37" s="605"/>
      <c r="D37" s="605"/>
      <c r="E37" s="345"/>
      <c r="F37" s="346"/>
      <c r="G37" s="346"/>
      <c r="H37" s="346"/>
      <c r="I37" s="346"/>
      <c r="J37" s="346"/>
      <c r="K37" s="347"/>
      <c r="L37" s="311"/>
      <c r="M37" s="311"/>
      <c r="N37" s="311"/>
      <c r="O37" s="305"/>
      <c r="P37" s="305"/>
      <c r="Q37" s="305"/>
      <c r="R37" s="305"/>
      <c r="S37" s="10"/>
      <c r="T37" s="10"/>
      <c r="U37" s="10"/>
      <c r="V37" s="10"/>
      <c r="W37" s="10"/>
      <c r="X37" s="10"/>
      <c r="Y37" s="10"/>
      <c r="Z37" s="10"/>
      <c r="AA37" s="10"/>
      <c r="AB37" s="10"/>
      <c r="AC37" s="10"/>
      <c r="AD37" s="10"/>
      <c r="AE37" s="10"/>
    </row>
    <row r="38" spans="1:158" ht="34.5" customHeight="1">
      <c r="A38" s="605" t="s">
        <v>962</v>
      </c>
      <c r="B38" s="605"/>
      <c r="C38" s="605"/>
      <c r="D38" s="605"/>
      <c r="E38" s="345"/>
      <c r="F38" s="346"/>
      <c r="G38" s="346"/>
      <c r="H38" s="346"/>
      <c r="I38" s="346"/>
      <c r="J38" s="346"/>
      <c r="K38" s="347"/>
      <c r="L38" s="311"/>
      <c r="M38" s="305"/>
      <c r="N38" s="305"/>
      <c r="O38" s="305"/>
      <c r="P38" s="305"/>
      <c r="Q38" s="305"/>
      <c r="R38" s="305"/>
      <c r="S38" s="10"/>
      <c r="T38" s="10"/>
      <c r="U38" s="10"/>
      <c r="V38" s="10"/>
      <c r="W38" s="10"/>
      <c r="X38" s="10"/>
      <c r="Y38" s="10"/>
      <c r="Z38" s="10"/>
      <c r="AA38" s="10"/>
      <c r="AB38" s="10"/>
      <c r="AC38" s="10"/>
      <c r="AD38" s="10"/>
      <c r="AE38" s="10"/>
    </row>
    <row r="39" spans="1:158" ht="36" customHeight="1">
      <c r="A39" s="605" t="s">
        <v>963</v>
      </c>
      <c r="B39" s="605"/>
      <c r="C39" s="605"/>
      <c r="D39" s="605"/>
      <c r="E39" s="345"/>
      <c r="F39" s="346"/>
      <c r="G39" s="346"/>
      <c r="H39" s="346"/>
      <c r="I39" s="346"/>
      <c r="J39" s="346"/>
      <c r="K39" s="347"/>
      <c r="L39" s="311"/>
      <c r="M39" s="305"/>
      <c r="N39" s="305"/>
      <c r="O39" s="305"/>
      <c r="P39" s="305"/>
      <c r="Q39" s="305"/>
      <c r="R39" s="305"/>
      <c r="S39" s="10"/>
      <c r="T39" s="10"/>
      <c r="U39" s="10"/>
      <c r="V39" s="10"/>
      <c r="W39" s="10"/>
      <c r="X39" s="10"/>
      <c r="Y39" s="10"/>
      <c r="Z39" s="10"/>
      <c r="AA39" s="10"/>
      <c r="AB39" s="10"/>
      <c r="AC39" s="10"/>
      <c r="AD39" s="10"/>
      <c r="AE39" s="10"/>
    </row>
    <row r="40" spans="1:158">
      <c r="A40" s="10"/>
      <c r="B40" s="10"/>
      <c r="C40" s="10"/>
      <c r="D40" s="10"/>
      <c r="E40" s="10"/>
      <c r="F40" s="9"/>
      <c r="G40" s="9"/>
      <c r="H40" s="9"/>
      <c r="I40" s="9"/>
      <c r="J40" s="9"/>
      <c r="K40" s="311"/>
      <c r="L40" s="311"/>
      <c r="M40" s="305"/>
      <c r="N40" s="305"/>
      <c r="O40" s="305"/>
      <c r="P40" s="305"/>
      <c r="Q40" s="305"/>
      <c r="R40" s="305"/>
      <c r="S40" s="10"/>
      <c r="T40" s="10"/>
      <c r="U40" s="10"/>
      <c r="V40" s="10"/>
      <c r="W40" s="10"/>
      <c r="X40" s="10"/>
      <c r="Y40" s="10"/>
      <c r="Z40" s="10"/>
      <c r="AA40" s="10"/>
      <c r="AB40" s="10"/>
      <c r="AC40" s="10"/>
      <c r="AD40" s="10"/>
      <c r="AE40" s="10"/>
    </row>
    <row r="41" spans="1:158">
      <c r="A41" s="10"/>
      <c r="B41" s="10"/>
      <c r="C41" s="10"/>
      <c r="D41" s="10"/>
      <c r="E41" s="10"/>
      <c r="F41" s="10"/>
      <c r="G41" s="10"/>
      <c r="H41" s="10"/>
      <c r="I41" s="10"/>
      <c r="J41" s="10"/>
      <c r="K41" s="305"/>
      <c r="L41" s="305"/>
      <c r="M41" s="305"/>
      <c r="N41" s="305"/>
      <c r="O41" s="305"/>
      <c r="P41" s="305"/>
      <c r="Q41" s="305"/>
      <c r="R41" s="305"/>
      <c r="S41" s="10"/>
      <c r="T41" s="10"/>
      <c r="U41" s="10"/>
      <c r="V41" s="10"/>
      <c r="W41" s="10"/>
      <c r="X41" s="10"/>
      <c r="Y41" s="10"/>
      <c r="Z41" s="10"/>
      <c r="AA41" s="10"/>
      <c r="AB41" s="10"/>
      <c r="AC41" s="10"/>
      <c r="AD41" s="10"/>
      <c r="AE41" s="10"/>
    </row>
    <row r="42" spans="1:158">
      <c r="A42" s="10"/>
      <c r="B42" s="10"/>
      <c r="C42" s="10"/>
      <c r="D42" s="10"/>
      <c r="E42" s="10"/>
      <c r="F42" s="10"/>
      <c r="G42" s="10"/>
      <c r="H42" s="10"/>
      <c r="I42" s="10"/>
      <c r="J42" s="10"/>
      <c r="K42" s="305"/>
      <c r="L42" s="305"/>
      <c r="M42" s="305"/>
      <c r="N42" s="305"/>
      <c r="O42" s="305"/>
      <c r="P42" s="305"/>
      <c r="Q42" s="305"/>
      <c r="R42" s="305"/>
      <c r="S42" s="10"/>
      <c r="T42" s="10"/>
      <c r="U42" s="10"/>
      <c r="V42" s="10"/>
      <c r="W42" s="10"/>
      <c r="X42" s="10"/>
      <c r="Y42" s="10"/>
      <c r="Z42" s="10"/>
      <c r="AA42" s="10"/>
      <c r="AB42" s="10"/>
      <c r="AC42" s="10"/>
      <c r="AD42" s="10"/>
      <c r="AE42" s="10"/>
    </row>
    <row r="43" spans="1:158">
      <c r="A43" s="9"/>
      <c r="B43" s="9"/>
      <c r="C43" s="9"/>
      <c r="D43" s="9"/>
      <c r="E43" s="10"/>
      <c r="F43" s="9"/>
      <c r="G43" s="9"/>
      <c r="H43" s="9"/>
      <c r="I43" s="9"/>
      <c r="J43" s="9"/>
      <c r="K43" s="311"/>
      <c r="L43" s="311"/>
      <c r="M43" s="311"/>
      <c r="N43" s="311"/>
      <c r="O43" s="305"/>
      <c r="P43" s="305"/>
      <c r="Q43" s="305"/>
      <c r="R43" s="305"/>
      <c r="S43" s="10"/>
      <c r="T43" s="10"/>
      <c r="U43" s="10"/>
      <c r="V43" s="10"/>
      <c r="W43" s="10"/>
      <c r="X43" s="10"/>
      <c r="Y43" s="10"/>
      <c r="Z43" s="10"/>
      <c r="AA43" s="10"/>
      <c r="AB43" s="10"/>
      <c r="AC43" s="10"/>
      <c r="AD43" s="10"/>
      <c r="AE43" s="10"/>
    </row>
    <row r="44" spans="1:158">
      <c r="A44" s="9"/>
      <c r="B44" s="9"/>
      <c r="C44" s="9"/>
      <c r="D44" s="9"/>
      <c r="E44" s="10"/>
      <c r="F44" s="9"/>
      <c r="G44" s="9"/>
      <c r="H44" s="9"/>
      <c r="I44" s="9"/>
      <c r="J44" s="9"/>
      <c r="K44" s="311"/>
      <c r="L44" s="311"/>
      <c r="M44" s="311"/>
      <c r="N44" s="311"/>
      <c r="O44" s="305"/>
      <c r="P44" s="305"/>
      <c r="Q44" s="305"/>
      <c r="R44" s="305"/>
      <c r="S44" s="10"/>
      <c r="T44" s="10"/>
      <c r="U44" s="10"/>
      <c r="V44" s="10"/>
      <c r="W44" s="10"/>
      <c r="X44" s="10"/>
      <c r="Y44" s="10"/>
      <c r="Z44" s="10"/>
      <c r="AA44" s="10"/>
      <c r="AB44" s="10"/>
      <c r="AC44" s="10"/>
      <c r="AD44" s="10"/>
      <c r="AE44" s="10"/>
    </row>
    <row r="45" spans="1:158">
      <c r="A45" s="9"/>
      <c r="B45" s="9"/>
      <c r="C45" s="9"/>
      <c r="D45" s="9"/>
      <c r="E45" s="10"/>
      <c r="F45" s="9"/>
      <c r="G45" s="9"/>
      <c r="H45" s="9"/>
      <c r="I45" s="9"/>
      <c r="J45" s="9"/>
      <c r="K45" s="311"/>
      <c r="L45" s="311"/>
      <c r="M45" s="311"/>
      <c r="N45" s="311"/>
      <c r="O45" s="305"/>
      <c r="P45" s="305"/>
      <c r="Q45" s="305"/>
      <c r="R45" s="305"/>
      <c r="S45" s="10"/>
      <c r="T45" s="10"/>
      <c r="U45" s="10"/>
      <c r="V45" s="10"/>
      <c r="W45" s="10"/>
      <c r="X45" s="10"/>
      <c r="Y45" s="10"/>
      <c r="Z45" s="10"/>
      <c r="AA45" s="10"/>
      <c r="AB45" s="10"/>
      <c r="AC45" s="10"/>
      <c r="AD45" s="10"/>
      <c r="AE45" s="10"/>
    </row>
    <row r="46" spans="1:158">
      <c r="A46" s="9"/>
      <c r="B46" s="9"/>
      <c r="C46" s="9"/>
      <c r="D46" s="9"/>
      <c r="E46" s="10"/>
      <c r="F46" s="9"/>
      <c r="G46" s="9"/>
      <c r="H46" s="9"/>
      <c r="I46" s="9"/>
      <c r="J46" s="9"/>
      <c r="K46" s="311"/>
      <c r="L46" s="311"/>
      <c r="M46" s="311"/>
      <c r="N46" s="311"/>
      <c r="O46" s="305"/>
      <c r="P46" s="305"/>
      <c r="Q46" s="305"/>
      <c r="R46" s="305"/>
      <c r="S46" s="10"/>
      <c r="T46" s="10"/>
      <c r="U46" s="10"/>
      <c r="V46" s="10"/>
      <c r="W46" s="10"/>
      <c r="X46" s="10"/>
      <c r="Y46" s="10"/>
      <c r="Z46" s="10"/>
      <c r="AA46" s="10"/>
      <c r="AB46" s="10"/>
      <c r="AC46" s="10"/>
      <c r="AD46" s="10"/>
      <c r="AE46" s="10"/>
    </row>
    <row r="47" spans="1:158">
      <c r="A47" s="9"/>
      <c r="B47" s="9"/>
      <c r="C47" s="9"/>
      <c r="D47" s="9"/>
      <c r="E47" s="10"/>
      <c r="F47" s="9"/>
      <c r="G47" s="9"/>
      <c r="H47" s="9"/>
      <c r="I47" s="9"/>
      <c r="J47" s="9"/>
      <c r="K47" s="311"/>
      <c r="L47" s="311"/>
      <c r="M47" s="311"/>
      <c r="N47" s="311"/>
      <c r="O47" s="305"/>
      <c r="P47" s="305"/>
      <c r="Q47" s="305"/>
      <c r="R47" s="305"/>
      <c r="S47" s="10"/>
      <c r="T47" s="10"/>
      <c r="U47" s="10"/>
      <c r="V47" s="10"/>
      <c r="W47" s="10"/>
      <c r="X47" s="10"/>
      <c r="Y47" s="10"/>
      <c r="Z47" s="10"/>
      <c r="AA47" s="10"/>
      <c r="AB47" s="10"/>
      <c r="AC47" s="10"/>
      <c r="AD47" s="10"/>
      <c r="AE47" s="10"/>
    </row>
    <row r="48" spans="1:158">
      <c r="A48" s="9"/>
      <c r="B48" s="9"/>
      <c r="C48" s="9"/>
      <c r="D48" s="9"/>
      <c r="E48" s="10"/>
      <c r="F48" s="9"/>
      <c r="G48" s="9"/>
      <c r="H48" s="9"/>
      <c r="I48" s="9"/>
      <c r="J48" s="9"/>
      <c r="K48" s="311"/>
      <c r="L48" s="311"/>
      <c r="M48" s="311"/>
      <c r="N48" s="311"/>
      <c r="O48" s="305"/>
      <c r="P48" s="305"/>
      <c r="Q48" s="305"/>
      <c r="R48" s="305"/>
      <c r="S48" s="10"/>
      <c r="T48" s="10"/>
      <c r="U48" s="10"/>
      <c r="V48" s="10"/>
      <c r="W48" s="10"/>
      <c r="X48" s="10"/>
      <c r="Y48" s="10"/>
      <c r="Z48" s="10"/>
      <c r="AA48" s="10"/>
      <c r="AB48" s="10"/>
      <c r="AC48" s="10"/>
      <c r="AD48" s="10"/>
      <c r="AE48" s="10"/>
    </row>
    <row r="49" spans="1:31">
      <c r="A49" s="9"/>
      <c r="B49" s="9"/>
      <c r="C49" s="9"/>
      <c r="D49" s="9"/>
      <c r="E49" s="10"/>
      <c r="F49" s="9"/>
      <c r="G49" s="9"/>
      <c r="H49" s="9"/>
      <c r="I49" s="9"/>
      <c r="J49" s="9"/>
      <c r="K49" s="311"/>
      <c r="L49" s="311"/>
      <c r="M49" s="311"/>
      <c r="N49" s="311"/>
      <c r="O49" s="305"/>
      <c r="P49" s="305"/>
      <c r="Q49" s="305"/>
      <c r="R49" s="305"/>
      <c r="S49" s="10"/>
      <c r="T49" s="10"/>
      <c r="U49" s="10"/>
      <c r="V49" s="10"/>
      <c r="W49" s="10"/>
      <c r="X49" s="10"/>
      <c r="Y49" s="10"/>
      <c r="Z49" s="10"/>
      <c r="AA49" s="10"/>
      <c r="AB49" s="10"/>
      <c r="AC49" s="10"/>
      <c r="AD49" s="10"/>
      <c r="AE49" s="10"/>
    </row>
    <row r="50" spans="1:31">
      <c r="A50" s="9"/>
      <c r="B50" s="9"/>
      <c r="C50" s="9"/>
      <c r="D50" s="9"/>
      <c r="E50" s="10"/>
      <c r="F50" s="9"/>
      <c r="G50" s="9"/>
      <c r="H50" s="9"/>
      <c r="I50" s="9"/>
      <c r="J50" s="9"/>
      <c r="K50" s="311"/>
      <c r="L50" s="311"/>
      <c r="M50" s="311"/>
      <c r="N50" s="311"/>
      <c r="O50" s="305"/>
      <c r="P50" s="305"/>
      <c r="Q50" s="305"/>
      <c r="R50" s="305"/>
      <c r="S50" s="10"/>
      <c r="T50" s="10"/>
      <c r="U50" s="10"/>
      <c r="V50" s="10"/>
      <c r="W50" s="10"/>
      <c r="X50" s="10"/>
      <c r="Y50" s="10"/>
      <c r="Z50" s="10"/>
      <c r="AA50" s="10"/>
      <c r="AB50" s="10"/>
      <c r="AC50" s="10"/>
      <c r="AD50" s="10"/>
      <c r="AE50" s="10"/>
    </row>
    <row r="51" spans="1:31">
      <c r="A51" s="9"/>
      <c r="B51" s="9"/>
      <c r="C51" s="9"/>
      <c r="D51" s="9"/>
      <c r="E51" s="10"/>
      <c r="F51" s="9"/>
      <c r="G51" s="9"/>
      <c r="H51" s="9"/>
      <c r="I51" s="9"/>
      <c r="J51" s="9"/>
      <c r="K51" s="311"/>
      <c r="L51" s="311"/>
      <c r="M51" s="311"/>
      <c r="N51" s="311"/>
      <c r="O51" s="305"/>
      <c r="P51" s="305"/>
      <c r="Q51" s="305"/>
      <c r="R51" s="305"/>
      <c r="S51" s="10"/>
      <c r="T51" s="10"/>
      <c r="U51" s="10"/>
      <c r="V51" s="10"/>
      <c r="W51" s="10"/>
      <c r="X51" s="10"/>
      <c r="Y51" s="10"/>
      <c r="Z51" s="10"/>
      <c r="AA51" s="10"/>
      <c r="AB51" s="10"/>
      <c r="AC51" s="10"/>
      <c r="AD51" s="10"/>
      <c r="AE51" s="10"/>
    </row>
    <row r="52" spans="1:31">
      <c r="A52" s="9"/>
      <c r="B52" s="9"/>
      <c r="C52" s="9"/>
      <c r="D52" s="9"/>
      <c r="E52" s="10"/>
      <c r="F52" s="9"/>
      <c r="G52" s="9"/>
      <c r="H52" s="9"/>
      <c r="I52" s="9"/>
      <c r="J52" s="9"/>
      <c r="K52" s="311"/>
      <c r="L52" s="311"/>
      <c r="M52" s="311"/>
      <c r="N52" s="311"/>
      <c r="O52" s="305"/>
      <c r="P52" s="305"/>
      <c r="Q52" s="305"/>
      <c r="R52" s="305"/>
      <c r="S52" s="10"/>
      <c r="T52" s="10"/>
      <c r="U52" s="10"/>
      <c r="V52" s="10"/>
      <c r="W52" s="10"/>
      <c r="X52" s="10"/>
      <c r="Y52" s="10"/>
      <c r="Z52" s="10"/>
      <c r="AA52" s="10"/>
      <c r="AB52" s="10"/>
      <c r="AC52" s="10"/>
      <c r="AD52" s="10"/>
      <c r="AE52" s="10"/>
    </row>
    <row r="53" spans="1:31">
      <c r="A53" s="9"/>
      <c r="B53" s="9"/>
      <c r="C53" s="9"/>
      <c r="D53" s="9"/>
      <c r="E53" s="10"/>
      <c r="F53" s="9"/>
      <c r="G53" s="9"/>
      <c r="H53" s="9"/>
      <c r="I53" s="9"/>
      <c r="J53" s="9"/>
      <c r="K53" s="311"/>
      <c r="L53" s="311"/>
      <c r="M53" s="311"/>
      <c r="N53" s="311"/>
      <c r="O53" s="305"/>
      <c r="P53" s="305"/>
      <c r="Q53" s="305"/>
      <c r="R53" s="305"/>
      <c r="S53" s="10"/>
      <c r="T53" s="10"/>
      <c r="U53" s="10"/>
      <c r="V53" s="10"/>
      <c r="W53" s="10"/>
      <c r="X53" s="10"/>
      <c r="Y53" s="10"/>
      <c r="Z53" s="10"/>
      <c r="AA53" s="10"/>
      <c r="AB53" s="10"/>
      <c r="AC53" s="10"/>
      <c r="AD53" s="10"/>
      <c r="AE53" s="10"/>
    </row>
    <row r="54" spans="1:31">
      <c r="A54" s="9"/>
      <c r="B54" s="9"/>
      <c r="C54" s="9"/>
      <c r="D54" s="9"/>
      <c r="E54" s="10"/>
      <c r="F54" s="9"/>
      <c r="G54" s="9"/>
      <c r="H54" s="9"/>
      <c r="I54" s="9"/>
      <c r="J54" s="9"/>
      <c r="K54" s="311"/>
      <c r="L54" s="311"/>
      <c r="M54" s="311"/>
      <c r="N54" s="311"/>
      <c r="O54" s="305"/>
      <c r="P54" s="305"/>
      <c r="Q54" s="305"/>
      <c r="R54" s="305"/>
      <c r="S54" s="10"/>
      <c r="T54" s="10"/>
      <c r="U54" s="10"/>
      <c r="V54" s="10"/>
      <c r="W54" s="10"/>
      <c r="X54" s="10"/>
      <c r="Y54" s="10"/>
      <c r="Z54" s="10"/>
      <c r="AA54" s="10"/>
      <c r="AB54" s="10"/>
      <c r="AC54" s="10"/>
      <c r="AD54" s="10"/>
      <c r="AE54" s="10"/>
    </row>
    <row r="55" spans="1:31">
      <c r="A55" s="9"/>
      <c r="B55" s="9"/>
      <c r="C55" s="9"/>
      <c r="D55" s="9"/>
      <c r="E55" s="10"/>
      <c r="F55" s="9"/>
      <c r="G55" s="9"/>
      <c r="H55" s="9"/>
      <c r="I55" s="9"/>
      <c r="J55" s="9"/>
      <c r="K55" s="311"/>
      <c r="L55" s="311"/>
      <c r="M55" s="311"/>
      <c r="N55" s="311"/>
      <c r="O55" s="305"/>
      <c r="P55" s="305"/>
      <c r="Q55" s="305"/>
      <c r="R55" s="305"/>
      <c r="S55" s="10"/>
      <c r="T55" s="10"/>
      <c r="U55" s="10"/>
      <c r="V55" s="10"/>
      <c r="W55" s="10"/>
      <c r="X55" s="10"/>
      <c r="Y55" s="10"/>
      <c r="Z55" s="10"/>
      <c r="AA55" s="10"/>
      <c r="AB55" s="10"/>
      <c r="AC55" s="10"/>
      <c r="AD55" s="10"/>
      <c r="AE55" s="10"/>
    </row>
    <row r="56" spans="1:31">
      <c r="A56" s="9"/>
      <c r="B56" s="9"/>
      <c r="C56" s="9"/>
      <c r="D56" s="9"/>
      <c r="E56" s="10"/>
      <c r="F56" s="9"/>
      <c r="G56" s="9"/>
      <c r="H56" s="9"/>
      <c r="I56" s="9"/>
      <c r="J56" s="9"/>
      <c r="K56" s="311"/>
      <c r="L56" s="311"/>
      <c r="M56" s="311"/>
      <c r="N56" s="311"/>
      <c r="O56" s="305"/>
      <c r="P56" s="305"/>
      <c r="Q56" s="305"/>
      <c r="R56" s="305"/>
      <c r="S56" s="10"/>
      <c r="T56" s="10"/>
      <c r="U56" s="10"/>
      <c r="V56" s="10"/>
      <c r="W56" s="10"/>
      <c r="X56" s="10"/>
      <c r="Y56" s="10"/>
      <c r="Z56" s="10"/>
      <c r="AA56" s="10"/>
      <c r="AB56" s="10"/>
      <c r="AC56" s="10"/>
      <c r="AD56" s="10"/>
      <c r="AE56" s="10"/>
    </row>
    <row r="57" spans="1:31">
      <c r="A57" s="9"/>
      <c r="B57" s="9"/>
      <c r="C57" s="9"/>
      <c r="D57" s="9"/>
      <c r="E57" s="10"/>
      <c r="F57" s="9"/>
      <c r="G57" s="9"/>
      <c r="H57" s="9"/>
      <c r="I57" s="9"/>
      <c r="J57" s="9"/>
      <c r="K57" s="311"/>
      <c r="L57" s="311"/>
      <c r="M57" s="311"/>
      <c r="N57" s="311"/>
      <c r="O57" s="305"/>
      <c r="P57" s="305"/>
      <c r="Q57" s="305"/>
      <c r="R57" s="305"/>
      <c r="S57" s="10"/>
      <c r="T57" s="10"/>
      <c r="U57" s="10"/>
      <c r="V57" s="10"/>
      <c r="W57" s="10"/>
      <c r="X57" s="10"/>
      <c r="Y57" s="10"/>
      <c r="Z57" s="10"/>
      <c r="AA57" s="10"/>
      <c r="AB57" s="10"/>
      <c r="AC57" s="10"/>
      <c r="AD57" s="10"/>
      <c r="AE57" s="10"/>
    </row>
    <row r="58" spans="1:31">
      <c r="A58" s="9"/>
      <c r="B58" s="9"/>
      <c r="C58" s="9"/>
      <c r="D58" s="9"/>
      <c r="E58" s="10"/>
      <c r="F58" s="9"/>
      <c r="G58" s="9"/>
      <c r="H58" s="9"/>
      <c r="I58" s="9"/>
      <c r="J58" s="9"/>
      <c r="K58" s="311"/>
      <c r="L58" s="311"/>
      <c r="M58" s="311"/>
      <c r="N58" s="311"/>
      <c r="O58" s="305"/>
      <c r="P58" s="305"/>
      <c r="Q58" s="305"/>
      <c r="R58" s="305"/>
      <c r="S58" s="10"/>
      <c r="T58" s="10"/>
      <c r="U58" s="10"/>
      <c r="V58" s="10"/>
      <c r="W58" s="10"/>
      <c r="X58" s="10"/>
      <c r="Y58" s="10"/>
      <c r="Z58" s="10"/>
      <c r="AA58" s="10"/>
      <c r="AB58" s="10"/>
      <c r="AC58" s="10"/>
      <c r="AD58" s="10"/>
      <c r="AE58" s="10"/>
    </row>
    <row r="59" spans="1:31">
      <c r="A59" s="9"/>
      <c r="B59" s="9"/>
      <c r="C59" s="9"/>
      <c r="D59" s="9"/>
      <c r="E59" s="10"/>
      <c r="F59" s="9"/>
      <c r="G59" s="9"/>
      <c r="H59" s="9"/>
      <c r="I59" s="9"/>
      <c r="J59" s="9"/>
      <c r="K59" s="311"/>
      <c r="L59" s="311"/>
      <c r="M59" s="311"/>
      <c r="N59" s="311"/>
      <c r="O59" s="305"/>
      <c r="P59" s="305"/>
      <c r="Q59" s="305"/>
      <c r="R59" s="305"/>
      <c r="S59" s="10"/>
      <c r="T59" s="10"/>
      <c r="U59" s="10"/>
      <c r="V59" s="10"/>
      <c r="W59" s="10"/>
      <c r="X59" s="10"/>
      <c r="Y59" s="10"/>
      <c r="Z59" s="10"/>
      <c r="AA59" s="10"/>
      <c r="AB59" s="10"/>
      <c r="AC59" s="10"/>
      <c r="AD59" s="10"/>
      <c r="AE59" s="10"/>
    </row>
    <row r="60" spans="1:31">
      <c r="A60" s="9"/>
      <c r="B60" s="9"/>
      <c r="C60" s="9"/>
      <c r="D60" s="9"/>
      <c r="E60" s="10"/>
      <c r="F60" s="9"/>
      <c r="G60" s="9"/>
      <c r="H60" s="9"/>
      <c r="I60" s="9"/>
      <c r="J60" s="9"/>
      <c r="K60" s="311"/>
      <c r="L60" s="311"/>
      <c r="M60" s="311"/>
      <c r="N60" s="311"/>
      <c r="O60" s="305"/>
      <c r="P60" s="305"/>
      <c r="Q60" s="305"/>
      <c r="R60" s="305"/>
      <c r="S60" s="10"/>
      <c r="T60" s="10"/>
      <c r="U60" s="10"/>
      <c r="V60" s="10"/>
      <c r="W60" s="10"/>
      <c r="X60" s="10"/>
      <c r="Y60" s="10"/>
      <c r="Z60" s="10"/>
      <c r="AA60" s="10"/>
      <c r="AB60" s="10"/>
      <c r="AC60" s="10"/>
      <c r="AD60" s="10"/>
      <c r="AE60" s="10"/>
    </row>
    <row r="61" spans="1:31">
      <c r="A61" s="9"/>
      <c r="B61" s="9"/>
      <c r="C61" s="9"/>
      <c r="D61" s="9"/>
      <c r="E61" s="10"/>
      <c r="F61" s="9"/>
      <c r="G61" s="9"/>
      <c r="H61" s="9"/>
      <c r="I61" s="9"/>
      <c r="J61" s="9"/>
      <c r="K61" s="311"/>
      <c r="L61" s="311"/>
      <c r="M61" s="311"/>
      <c r="N61" s="311"/>
      <c r="O61" s="305"/>
      <c r="P61" s="305"/>
      <c r="Q61" s="305"/>
      <c r="R61" s="305"/>
      <c r="S61" s="10"/>
      <c r="T61" s="10"/>
      <c r="U61" s="10"/>
      <c r="V61" s="10"/>
      <c r="W61" s="10"/>
      <c r="X61" s="10"/>
      <c r="Y61" s="10"/>
      <c r="Z61" s="10"/>
      <c r="AA61" s="10"/>
      <c r="AB61" s="10"/>
      <c r="AC61" s="10"/>
      <c r="AD61" s="10"/>
      <c r="AE61" s="10"/>
    </row>
    <row r="62" spans="1:31">
      <c r="A62" s="9"/>
      <c r="B62" s="9"/>
      <c r="C62" s="9"/>
      <c r="D62" s="9"/>
      <c r="E62" s="10"/>
      <c r="F62" s="9"/>
      <c r="G62" s="9"/>
      <c r="H62" s="9"/>
      <c r="I62" s="9"/>
      <c r="J62" s="9"/>
      <c r="K62" s="311"/>
      <c r="L62" s="311"/>
      <c r="M62" s="311"/>
      <c r="N62" s="311"/>
      <c r="O62" s="305"/>
      <c r="P62" s="305"/>
      <c r="Q62" s="305"/>
      <c r="R62" s="305"/>
      <c r="S62" s="10"/>
      <c r="T62" s="10"/>
      <c r="U62" s="10"/>
      <c r="V62" s="10"/>
      <c r="W62" s="10"/>
      <c r="X62" s="10"/>
      <c r="Y62" s="10"/>
      <c r="Z62" s="10"/>
      <c r="AA62" s="10"/>
      <c r="AB62" s="10"/>
      <c r="AC62" s="10"/>
      <c r="AD62" s="10"/>
      <c r="AE62" s="10"/>
    </row>
    <row r="63" spans="1:31">
      <c r="A63" s="9"/>
      <c r="B63" s="9"/>
      <c r="C63" s="9"/>
      <c r="D63" s="9"/>
      <c r="E63" s="10"/>
      <c r="F63" s="9"/>
      <c r="G63" s="9"/>
      <c r="H63" s="9"/>
      <c r="I63" s="9"/>
      <c r="J63" s="9"/>
      <c r="K63" s="311"/>
      <c r="L63" s="311"/>
      <c r="M63" s="311"/>
      <c r="N63" s="311"/>
      <c r="O63" s="305"/>
      <c r="P63" s="305"/>
      <c r="Q63" s="305"/>
      <c r="R63" s="305"/>
      <c r="S63" s="10"/>
      <c r="T63" s="10"/>
      <c r="U63" s="10"/>
      <c r="V63" s="10"/>
      <c r="W63" s="10"/>
      <c r="X63" s="10"/>
      <c r="Y63" s="10"/>
      <c r="Z63" s="10"/>
      <c r="AA63" s="10"/>
      <c r="AB63" s="10"/>
      <c r="AC63" s="10"/>
      <c r="AD63" s="10"/>
      <c r="AE63" s="10"/>
    </row>
    <row r="64" spans="1:31">
      <c r="A64" s="9"/>
      <c r="B64" s="9"/>
      <c r="C64" s="9"/>
      <c r="D64" s="9"/>
      <c r="E64" s="10"/>
      <c r="F64" s="9"/>
      <c r="G64" s="9"/>
      <c r="H64" s="9"/>
      <c r="I64" s="9"/>
      <c r="J64" s="9"/>
      <c r="K64" s="311"/>
      <c r="L64" s="311"/>
      <c r="M64" s="311"/>
      <c r="N64" s="311"/>
      <c r="O64" s="305"/>
      <c r="P64" s="305"/>
      <c r="Q64" s="305"/>
      <c r="R64" s="305"/>
      <c r="S64" s="10"/>
      <c r="T64" s="10"/>
      <c r="U64" s="10"/>
      <c r="V64" s="10"/>
      <c r="W64" s="10"/>
      <c r="X64" s="10"/>
      <c r="Y64" s="10"/>
      <c r="Z64" s="10"/>
      <c r="AA64" s="10"/>
      <c r="AB64" s="10"/>
      <c r="AC64" s="10"/>
      <c r="AD64" s="10"/>
      <c r="AE64" s="10"/>
    </row>
    <row r="65" spans="1:31">
      <c r="A65" s="9"/>
      <c r="B65" s="9"/>
      <c r="C65" s="9"/>
      <c r="D65" s="9"/>
      <c r="E65" s="10"/>
      <c r="F65" s="9"/>
      <c r="G65" s="9"/>
      <c r="H65" s="9"/>
      <c r="I65" s="9"/>
      <c r="J65" s="9"/>
      <c r="K65" s="311"/>
      <c r="L65" s="311"/>
      <c r="M65" s="311"/>
      <c r="N65" s="311"/>
      <c r="O65" s="305"/>
      <c r="P65" s="305"/>
      <c r="Q65" s="305"/>
      <c r="R65" s="305"/>
      <c r="S65" s="10"/>
      <c r="T65" s="10"/>
      <c r="U65" s="10"/>
      <c r="V65" s="10"/>
      <c r="W65" s="10"/>
      <c r="X65" s="10"/>
      <c r="Y65" s="10"/>
      <c r="Z65" s="10"/>
      <c r="AA65" s="10"/>
      <c r="AB65" s="10"/>
      <c r="AC65" s="10"/>
      <c r="AD65" s="10"/>
      <c r="AE65" s="10"/>
    </row>
    <row r="66" spans="1:31">
      <c r="A66" s="9"/>
      <c r="B66" s="9"/>
      <c r="C66" s="9"/>
      <c r="D66" s="9"/>
      <c r="E66" s="10"/>
      <c r="F66" s="9"/>
      <c r="G66" s="9"/>
      <c r="H66" s="9"/>
      <c r="I66" s="9"/>
      <c r="J66" s="9"/>
      <c r="K66" s="311"/>
      <c r="L66" s="311"/>
      <c r="M66" s="311"/>
      <c r="N66" s="311"/>
      <c r="O66" s="305"/>
      <c r="P66" s="305"/>
      <c r="Q66" s="305"/>
      <c r="R66" s="305"/>
      <c r="S66" s="10"/>
      <c r="T66" s="10"/>
      <c r="U66" s="10"/>
      <c r="V66" s="10"/>
      <c r="W66" s="10"/>
      <c r="X66" s="10"/>
      <c r="Y66" s="10"/>
      <c r="Z66" s="10"/>
      <c r="AA66" s="10"/>
      <c r="AB66" s="10"/>
      <c r="AC66" s="10"/>
      <c r="AD66" s="10"/>
      <c r="AE66" s="10"/>
    </row>
    <row r="67" spans="1:31">
      <c r="A67" s="9"/>
      <c r="B67" s="9"/>
      <c r="C67" s="9"/>
      <c r="D67" s="9"/>
      <c r="E67" s="10"/>
      <c r="F67" s="9"/>
      <c r="G67" s="9"/>
      <c r="H67" s="9"/>
      <c r="I67" s="9"/>
      <c r="J67" s="9"/>
      <c r="K67" s="311"/>
      <c r="L67" s="311"/>
      <c r="M67" s="311"/>
      <c r="N67" s="311"/>
      <c r="O67" s="305"/>
      <c r="P67" s="305"/>
      <c r="Q67" s="305"/>
      <c r="R67" s="305"/>
      <c r="S67" s="10"/>
      <c r="T67" s="10"/>
      <c r="U67" s="10"/>
      <c r="V67" s="10"/>
      <c r="W67" s="10"/>
      <c r="X67" s="10"/>
      <c r="Y67" s="10"/>
      <c r="Z67" s="10"/>
      <c r="AA67" s="10"/>
      <c r="AB67" s="10"/>
      <c r="AC67" s="10"/>
      <c r="AD67" s="10"/>
      <c r="AE67" s="10"/>
    </row>
    <row r="68" spans="1:31">
      <c r="A68" s="9"/>
      <c r="B68" s="9"/>
      <c r="C68" s="9"/>
      <c r="D68" s="9"/>
      <c r="E68" s="10"/>
      <c r="F68" s="9"/>
      <c r="G68" s="9"/>
      <c r="H68" s="9"/>
      <c r="I68" s="9"/>
      <c r="J68" s="9"/>
      <c r="K68" s="311"/>
      <c r="L68" s="311"/>
      <c r="M68" s="311"/>
      <c r="N68" s="311"/>
      <c r="O68" s="305"/>
      <c r="P68" s="305"/>
      <c r="Q68" s="305"/>
      <c r="R68" s="305"/>
      <c r="S68" s="10"/>
      <c r="T68" s="10"/>
      <c r="U68" s="10"/>
      <c r="V68" s="10"/>
      <c r="W68" s="10"/>
      <c r="X68" s="10"/>
      <c r="Y68" s="10"/>
      <c r="Z68" s="10"/>
      <c r="AA68" s="10"/>
      <c r="AB68" s="10"/>
      <c r="AC68" s="10"/>
      <c r="AD68" s="10"/>
      <c r="AE68" s="10"/>
    </row>
    <row r="69" spans="1:31">
      <c r="A69" s="9"/>
      <c r="B69" s="9"/>
      <c r="C69" s="9"/>
      <c r="D69" s="9"/>
      <c r="E69" s="10"/>
      <c r="F69" s="9"/>
      <c r="G69" s="9"/>
      <c r="H69" s="9"/>
      <c r="I69" s="9"/>
      <c r="J69" s="9"/>
      <c r="K69" s="311"/>
      <c r="L69" s="311"/>
      <c r="M69" s="311"/>
      <c r="N69" s="311"/>
      <c r="O69" s="305"/>
      <c r="P69" s="305"/>
      <c r="Q69" s="305"/>
      <c r="R69" s="305"/>
      <c r="S69" s="10"/>
      <c r="T69" s="10"/>
      <c r="U69" s="10"/>
      <c r="V69" s="10"/>
      <c r="W69" s="10"/>
      <c r="X69" s="10"/>
      <c r="Y69" s="10"/>
      <c r="Z69" s="10"/>
      <c r="AA69" s="10"/>
      <c r="AB69" s="10"/>
      <c r="AC69" s="10"/>
      <c r="AD69" s="10"/>
      <c r="AE69" s="10"/>
    </row>
    <row r="70" spans="1:31">
      <c r="A70" s="9"/>
      <c r="B70" s="9"/>
      <c r="C70" s="9"/>
      <c r="D70" s="9"/>
      <c r="E70" s="10"/>
      <c r="F70" s="9"/>
      <c r="G70" s="9"/>
      <c r="H70" s="9"/>
      <c r="I70" s="9"/>
      <c r="J70" s="9"/>
      <c r="K70" s="311"/>
      <c r="L70" s="311"/>
      <c r="M70" s="311"/>
      <c r="N70" s="311"/>
      <c r="O70" s="305"/>
      <c r="P70" s="305"/>
      <c r="Q70" s="305"/>
      <c r="R70" s="305"/>
      <c r="S70" s="10"/>
      <c r="T70" s="10"/>
      <c r="U70" s="10"/>
      <c r="V70" s="10"/>
      <c r="W70" s="10"/>
      <c r="X70" s="10"/>
      <c r="Y70" s="10"/>
      <c r="Z70" s="10"/>
      <c r="AA70" s="10"/>
      <c r="AB70" s="10"/>
      <c r="AC70" s="10"/>
      <c r="AD70" s="10"/>
      <c r="AE70" s="10"/>
    </row>
    <row r="71" spans="1:31">
      <c r="A71" s="9"/>
      <c r="B71" s="9"/>
      <c r="C71" s="9"/>
      <c r="D71" s="9"/>
      <c r="E71" s="10"/>
      <c r="F71" s="9"/>
      <c r="G71" s="9"/>
      <c r="H71" s="9"/>
      <c r="I71" s="9"/>
      <c r="J71" s="9"/>
      <c r="K71" s="311"/>
      <c r="L71" s="311"/>
      <c r="M71" s="311"/>
      <c r="N71" s="311"/>
      <c r="O71" s="305"/>
      <c r="P71" s="305"/>
      <c r="Q71" s="305"/>
      <c r="R71" s="305"/>
      <c r="S71" s="10"/>
      <c r="T71" s="10"/>
      <c r="U71" s="10"/>
      <c r="V71" s="10"/>
      <c r="W71" s="10"/>
      <c r="X71" s="10"/>
      <c r="Y71" s="10"/>
      <c r="Z71" s="10"/>
      <c r="AA71" s="10"/>
      <c r="AB71" s="10"/>
      <c r="AC71" s="10"/>
      <c r="AD71" s="10"/>
      <c r="AE71" s="10"/>
    </row>
    <row r="72" spans="1:31">
      <c r="A72" s="9"/>
      <c r="B72" s="9"/>
      <c r="C72" s="9"/>
      <c r="D72" s="9"/>
      <c r="E72" s="10"/>
      <c r="F72" s="9"/>
      <c r="G72" s="9"/>
      <c r="H72" s="9"/>
      <c r="I72" s="9"/>
      <c r="J72" s="9"/>
      <c r="K72" s="311"/>
      <c r="L72" s="311"/>
      <c r="M72" s="311"/>
      <c r="N72" s="311"/>
      <c r="O72" s="305"/>
      <c r="P72" s="305"/>
      <c r="Q72" s="305"/>
      <c r="R72" s="305"/>
      <c r="S72" s="10"/>
      <c r="T72" s="10"/>
      <c r="U72" s="10"/>
      <c r="V72" s="10"/>
      <c r="W72" s="10"/>
      <c r="X72" s="10"/>
      <c r="Y72" s="10"/>
      <c r="Z72" s="10"/>
      <c r="AA72" s="10"/>
      <c r="AB72" s="10"/>
      <c r="AC72" s="10"/>
      <c r="AD72" s="10"/>
      <c r="AE72" s="10"/>
    </row>
    <row r="73" spans="1:31">
      <c r="A73" s="9"/>
      <c r="B73" s="9"/>
      <c r="C73" s="9"/>
      <c r="D73" s="9"/>
      <c r="E73" s="10"/>
      <c r="F73" s="9"/>
      <c r="G73" s="9"/>
      <c r="H73" s="9"/>
      <c r="I73" s="9"/>
      <c r="J73" s="9"/>
      <c r="K73" s="311"/>
      <c r="L73" s="311"/>
      <c r="M73" s="311"/>
      <c r="N73" s="311"/>
      <c r="O73" s="305"/>
      <c r="P73" s="305"/>
      <c r="Q73" s="305"/>
      <c r="R73" s="305"/>
      <c r="S73" s="10"/>
      <c r="T73" s="10"/>
      <c r="U73" s="10"/>
      <c r="V73" s="10"/>
      <c r="W73" s="10"/>
      <c r="X73" s="10"/>
      <c r="Y73" s="10"/>
      <c r="Z73" s="10"/>
      <c r="AA73" s="10"/>
      <c r="AB73" s="10"/>
      <c r="AC73" s="10"/>
      <c r="AD73" s="10"/>
      <c r="AE73" s="10"/>
    </row>
    <row r="74" spans="1:31">
      <c r="A74" s="9"/>
      <c r="B74" s="9"/>
      <c r="C74" s="9"/>
      <c r="D74" s="9"/>
      <c r="E74" s="10"/>
      <c r="F74" s="9"/>
      <c r="G74" s="9"/>
      <c r="H74" s="9"/>
      <c r="I74" s="9"/>
      <c r="J74" s="9"/>
      <c r="K74" s="311"/>
      <c r="L74" s="311"/>
      <c r="M74" s="311"/>
      <c r="N74" s="311"/>
      <c r="O74" s="305"/>
      <c r="P74" s="305"/>
      <c r="Q74" s="305"/>
      <c r="R74" s="305"/>
      <c r="S74" s="10"/>
      <c r="T74" s="10"/>
      <c r="U74" s="10"/>
      <c r="V74" s="10"/>
      <c r="W74" s="10"/>
      <c r="X74" s="10"/>
      <c r="Y74" s="10"/>
      <c r="Z74" s="10"/>
      <c r="AA74" s="10"/>
      <c r="AB74" s="10"/>
      <c r="AC74" s="10"/>
      <c r="AD74" s="10"/>
      <c r="AE74" s="10"/>
    </row>
    <row r="75" spans="1:31">
      <c r="A75" s="9"/>
      <c r="B75" s="9"/>
      <c r="C75" s="9"/>
      <c r="D75" s="9"/>
      <c r="E75" s="10"/>
      <c r="F75" s="9"/>
      <c r="G75" s="9"/>
      <c r="H75" s="9"/>
      <c r="I75" s="9"/>
      <c r="J75" s="9"/>
      <c r="K75" s="311"/>
      <c r="L75" s="311"/>
      <c r="M75" s="311"/>
      <c r="N75" s="311"/>
      <c r="O75" s="305"/>
      <c r="P75" s="305"/>
      <c r="Q75" s="305"/>
      <c r="R75" s="305"/>
      <c r="S75" s="10"/>
      <c r="T75" s="10"/>
      <c r="U75" s="10"/>
      <c r="V75" s="10"/>
      <c r="W75" s="10"/>
      <c r="X75" s="10"/>
      <c r="Y75" s="10"/>
      <c r="Z75" s="10"/>
      <c r="AA75" s="10"/>
      <c r="AB75" s="10"/>
      <c r="AC75" s="10"/>
      <c r="AD75" s="10"/>
      <c r="AE75" s="10"/>
    </row>
    <row r="76" spans="1:31">
      <c r="A76" s="9"/>
      <c r="B76" s="9"/>
      <c r="C76" s="9"/>
      <c r="D76" s="9"/>
      <c r="E76" s="10"/>
      <c r="F76" s="9"/>
      <c r="G76" s="9"/>
      <c r="H76" s="9"/>
      <c r="I76" s="9"/>
      <c r="J76" s="9"/>
      <c r="K76" s="311"/>
      <c r="L76" s="311"/>
      <c r="M76" s="311"/>
      <c r="N76" s="311"/>
      <c r="O76" s="305"/>
      <c r="P76" s="305"/>
      <c r="Q76" s="305"/>
      <c r="R76" s="305"/>
      <c r="S76" s="10"/>
      <c r="T76" s="10"/>
      <c r="U76" s="10"/>
      <c r="V76" s="10"/>
      <c r="W76" s="10"/>
      <c r="X76" s="10"/>
      <c r="Y76" s="10"/>
      <c r="Z76" s="10"/>
      <c r="AA76" s="10"/>
      <c r="AB76" s="10"/>
      <c r="AC76" s="10"/>
      <c r="AD76" s="10"/>
      <c r="AE76" s="10"/>
    </row>
    <row r="77" spans="1:31">
      <c r="A77" s="9"/>
      <c r="B77" s="9"/>
      <c r="C77" s="9"/>
      <c r="D77" s="9"/>
      <c r="E77" s="10"/>
      <c r="F77" s="9"/>
      <c r="G77" s="9"/>
      <c r="H77" s="9"/>
      <c r="I77" s="9"/>
      <c r="J77" s="9"/>
      <c r="K77" s="311"/>
      <c r="L77" s="311"/>
      <c r="M77" s="311"/>
      <c r="N77" s="311"/>
      <c r="O77" s="305"/>
      <c r="P77" s="305"/>
      <c r="Q77" s="305"/>
      <c r="R77" s="305"/>
      <c r="S77" s="10"/>
      <c r="T77" s="10"/>
      <c r="U77" s="10"/>
      <c r="V77" s="10"/>
      <c r="W77" s="10"/>
      <c r="X77" s="10"/>
      <c r="Y77" s="10"/>
      <c r="Z77" s="10"/>
      <c r="AA77" s="10"/>
      <c r="AB77" s="10"/>
      <c r="AC77" s="10"/>
      <c r="AD77" s="10"/>
      <c r="AE77" s="10"/>
    </row>
    <row r="78" spans="1:31">
      <c r="A78" s="9"/>
      <c r="B78" s="9"/>
      <c r="C78" s="9"/>
      <c r="D78" s="9"/>
      <c r="E78" s="10"/>
      <c r="F78" s="9"/>
      <c r="G78" s="9"/>
      <c r="H78" s="9"/>
      <c r="I78" s="9"/>
      <c r="J78" s="9"/>
      <c r="K78" s="311"/>
      <c r="L78" s="311"/>
      <c r="M78" s="311"/>
      <c r="N78" s="311"/>
      <c r="O78" s="305"/>
      <c r="P78" s="305"/>
      <c r="Q78" s="305"/>
      <c r="R78" s="305"/>
      <c r="S78" s="10"/>
      <c r="T78" s="10"/>
      <c r="U78" s="10"/>
      <c r="V78" s="10"/>
      <c r="W78" s="10"/>
      <c r="X78" s="10"/>
      <c r="Y78" s="10"/>
      <c r="Z78" s="10"/>
      <c r="AA78" s="10"/>
      <c r="AB78" s="10"/>
      <c r="AC78" s="10"/>
      <c r="AD78" s="10"/>
      <c r="AE78" s="10"/>
    </row>
    <row r="79" spans="1:31">
      <c r="A79" s="9"/>
      <c r="B79" s="9"/>
      <c r="C79" s="9"/>
      <c r="D79" s="9"/>
      <c r="E79" s="10"/>
      <c r="F79" s="9"/>
      <c r="G79" s="9"/>
      <c r="H79" s="9"/>
      <c r="I79" s="9"/>
      <c r="J79" s="9"/>
      <c r="K79" s="311"/>
      <c r="L79" s="311"/>
      <c r="M79" s="311"/>
      <c r="N79" s="311"/>
      <c r="O79" s="305"/>
      <c r="P79" s="305"/>
      <c r="Q79" s="305"/>
      <c r="R79" s="305"/>
      <c r="S79" s="10"/>
      <c r="T79" s="10"/>
      <c r="U79" s="10"/>
      <c r="V79" s="10"/>
      <c r="W79" s="10"/>
      <c r="X79" s="10"/>
      <c r="Y79" s="10"/>
      <c r="Z79" s="10"/>
      <c r="AA79" s="10"/>
      <c r="AB79" s="10"/>
      <c r="AC79" s="10"/>
      <c r="AD79" s="10"/>
      <c r="AE79" s="10"/>
    </row>
    <row r="80" spans="1:31">
      <c r="A80" s="9"/>
      <c r="B80" s="9"/>
      <c r="C80" s="9"/>
      <c r="D80" s="9"/>
      <c r="E80" s="10"/>
      <c r="F80" s="9"/>
      <c r="G80" s="9"/>
      <c r="H80" s="9"/>
      <c r="I80" s="9"/>
      <c r="J80" s="9"/>
      <c r="K80" s="311"/>
      <c r="L80" s="311"/>
      <c r="M80" s="311"/>
      <c r="N80" s="311"/>
      <c r="O80" s="305"/>
      <c r="P80" s="305"/>
      <c r="Q80" s="305"/>
      <c r="R80" s="305"/>
      <c r="S80" s="10"/>
      <c r="T80" s="10"/>
      <c r="U80" s="10"/>
      <c r="V80" s="10"/>
      <c r="W80" s="10"/>
      <c r="X80" s="10"/>
      <c r="Y80" s="10"/>
      <c r="Z80" s="10"/>
      <c r="AA80" s="10"/>
      <c r="AB80" s="10"/>
      <c r="AC80" s="10"/>
      <c r="AD80" s="10"/>
      <c r="AE80" s="10"/>
    </row>
    <row r="81" spans="1:31">
      <c r="A81" s="9"/>
      <c r="B81" s="9"/>
      <c r="C81" s="9"/>
      <c r="D81" s="9"/>
      <c r="E81" s="10"/>
      <c r="F81" s="9"/>
      <c r="G81" s="9"/>
      <c r="H81" s="9"/>
      <c r="I81" s="9"/>
      <c r="J81" s="9"/>
      <c r="K81" s="311"/>
      <c r="L81" s="311"/>
      <c r="M81" s="311"/>
      <c r="N81" s="311"/>
      <c r="O81" s="305"/>
      <c r="P81" s="305"/>
      <c r="Q81" s="305"/>
      <c r="R81" s="305"/>
      <c r="S81" s="10"/>
      <c r="T81" s="10"/>
      <c r="U81" s="10"/>
      <c r="V81" s="10"/>
      <c r="W81" s="10"/>
      <c r="X81" s="10"/>
      <c r="Y81" s="10"/>
      <c r="Z81" s="10"/>
      <c r="AA81" s="10"/>
      <c r="AB81" s="10"/>
      <c r="AC81" s="10"/>
      <c r="AD81" s="10"/>
      <c r="AE81" s="10"/>
    </row>
    <row r="82" spans="1:31">
      <c r="A82" s="9"/>
      <c r="B82" s="9"/>
      <c r="C82" s="9"/>
      <c r="D82" s="9"/>
      <c r="E82" s="10"/>
      <c r="F82" s="9"/>
      <c r="G82" s="9"/>
      <c r="H82" s="9"/>
      <c r="I82" s="9"/>
      <c r="J82" s="9"/>
      <c r="K82" s="311"/>
      <c r="L82" s="311"/>
      <c r="M82" s="311"/>
      <c r="N82" s="311"/>
      <c r="O82" s="305"/>
      <c r="P82" s="305"/>
      <c r="Q82" s="305"/>
      <c r="R82" s="305"/>
      <c r="S82" s="10"/>
      <c r="T82" s="10"/>
      <c r="U82" s="10"/>
      <c r="V82" s="10"/>
      <c r="W82" s="10"/>
      <c r="X82" s="10"/>
      <c r="Y82" s="10"/>
      <c r="Z82" s="10"/>
      <c r="AA82" s="10"/>
      <c r="AB82" s="10"/>
      <c r="AC82" s="10"/>
      <c r="AD82" s="10"/>
      <c r="AE82" s="10"/>
    </row>
    <row r="83" spans="1:31">
      <c r="A83" s="9"/>
      <c r="B83" s="9"/>
      <c r="C83" s="9"/>
      <c r="D83" s="9"/>
      <c r="E83" s="10"/>
      <c r="F83" s="9"/>
      <c r="G83" s="9"/>
      <c r="H83" s="9"/>
      <c r="I83" s="9"/>
      <c r="J83" s="9"/>
      <c r="K83" s="311"/>
      <c r="L83" s="311"/>
      <c r="M83" s="311"/>
      <c r="N83" s="311"/>
      <c r="O83" s="305"/>
      <c r="P83" s="305"/>
      <c r="Q83" s="305"/>
      <c r="R83" s="305"/>
      <c r="S83" s="10"/>
      <c r="T83" s="10"/>
      <c r="U83" s="10"/>
      <c r="V83" s="10"/>
      <c r="W83" s="10"/>
      <c r="X83" s="10"/>
      <c r="Y83" s="10"/>
      <c r="Z83" s="10"/>
      <c r="AA83" s="10"/>
      <c r="AB83" s="10"/>
      <c r="AC83" s="10"/>
      <c r="AD83" s="10"/>
      <c r="AE83" s="10"/>
    </row>
    <row r="84" spans="1:31">
      <c r="A84" s="9"/>
      <c r="B84" s="9"/>
      <c r="C84" s="9"/>
      <c r="D84" s="9"/>
      <c r="E84" s="10"/>
      <c r="F84" s="9"/>
      <c r="G84" s="9"/>
      <c r="H84" s="9"/>
      <c r="I84" s="9"/>
      <c r="J84" s="9"/>
      <c r="K84" s="311"/>
      <c r="L84" s="311"/>
      <c r="M84" s="311"/>
      <c r="N84" s="311"/>
      <c r="O84" s="305"/>
      <c r="P84" s="305"/>
      <c r="Q84" s="305"/>
      <c r="R84" s="305"/>
      <c r="S84" s="10"/>
      <c r="T84" s="10"/>
      <c r="U84" s="10"/>
      <c r="V84" s="10"/>
      <c r="W84" s="10"/>
      <c r="X84" s="10"/>
      <c r="Y84" s="10"/>
      <c r="Z84" s="10"/>
      <c r="AA84" s="10"/>
      <c r="AB84" s="10"/>
      <c r="AC84" s="10"/>
      <c r="AD84" s="10"/>
      <c r="AE84" s="10"/>
    </row>
    <row r="85" spans="1:31">
      <c r="A85" s="9"/>
      <c r="B85" s="9"/>
      <c r="C85" s="9"/>
      <c r="D85" s="9"/>
      <c r="E85" s="10"/>
      <c r="F85" s="9"/>
      <c r="G85" s="9"/>
      <c r="H85" s="9"/>
      <c r="I85" s="9"/>
      <c r="J85" s="9"/>
      <c r="K85" s="311"/>
      <c r="L85" s="311"/>
      <c r="M85" s="311"/>
      <c r="N85" s="311"/>
      <c r="O85" s="305"/>
      <c r="P85" s="305"/>
      <c r="Q85" s="305"/>
      <c r="R85" s="305"/>
      <c r="S85" s="10"/>
      <c r="T85" s="10"/>
      <c r="U85" s="10"/>
      <c r="V85" s="10"/>
      <c r="W85" s="10"/>
      <c r="X85" s="10"/>
      <c r="Y85" s="10"/>
      <c r="Z85" s="10"/>
      <c r="AA85" s="10"/>
      <c r="AB85" s="10"/>
      <c r="AC85" s="10"/>
      <c r="AD85" s="10"/>
      <c r="AE85" s="10"/>
    </row>
    <row r="86" spans="1:31">
      <c r="A86" s="9"/>
      <c r="B86" s="9"/>
      <c r="C86" s="9"/>
      <c r="D86" s="9"/>
      <c r="E86" s="10"/>
      <c r="F86" s="9"/>
      <c r="G86" s="9"/>
      <c r="H86" s="9"/>
      <c r="I86" s="9"/>
      <c r="J86" s="9"/>
      <c r="K86" s="311"/>
      <c r="L86" s="311"/>
      <c r="M86" s="311"/>
      <c r="N86" s="311"/>
      <c r="O86" s="305"/>
      <c r="P86" s="305"/>
      <c r="Q86" s="305"/>
      <c r="R86" s="305"/>
      <c r="S86" s="10"/>
      <c r="T86" s="10"/>
      <c r="U86" s="10"/>
      <c r="V86" s="10"/>
      <c r="W86" s="10"/>
      <c r="X86" s="10"/>
      <c r="Y86" s="10"/>
      <c r="Z86" s="10"/>
      <c r="AA86" s="10"/>
      <c r="AB86" s="10"/>
      <c r="AC86" s="10"/>
      <c r="AD86" s="10"/>
      <c r="AE86" s="10"/>
    </row>
    <row r="87" spans="1:31">
      <c r="A87" s="9"/>
      <c r="B87" s="9"/>
      <c r="C87" s="9"/>
      <c r="D87" s="9"/>
      <c r="E87" s="10"/>
      <c r="F87" s="9"/>
      <c r="G87" s="9"/>
      <c r="H87" s="9"/>
      <c r="I87" s="9"/>
      <c r="J87" s="9"/>
      <c r="K87" s="311"/>
      <c r="L87" s="311"/>
      <c r="M87" s="311"/>
      <c r="N87" s="311"/>
      <c r="O87" s="305"/>
      <c r="P87" s="305"/>
      <c r="Q87" s="305"/>
      <c r="R87" s="305"/>
      <c r="S87" s="10"/>
      <c r="T87" s="10"/>
      <c r="U87" s="10"/>
      <c r="V87" s="10"/>
      <c r="W87" s="10"/>
      <c r="X87" s="10"/>
      <c r="Y87" s="10"/>
      <c r="Z87" s="10"/>
      <c r="AA87" s="10"/>
      <c r="AB87" s="10"/>
      <c r="AC87" s="10"/>
      <c r="AD87" s="10"/>
      <c r="AE87" s="10"/>
    </row>
    <row r="88" spans="1:31">
      <c r="A88" s="9"/>
      <c r="B88" s="9"/>
      <c r="C88" s="9"/>
      <c r="D88" s="9"/>
      <c r="E88" s="10"/>
      <c r="F88" s="9"/>
      <c r="G88" s="9"/>
      <c r="H88" s="9"/>
      <c r="I88" s="9"/>
      <c r="J88" s="9"/>
      <c r="K88" s="311"/>
      <c r="L88" s="311"/>
      <c r="M88" s="311"/>
      <c r="N88" s="311"/>
      <c r="O88" s="305"/>
      <c r="P88" s="305"/>
      <c r="Q88" s="305"/>
      <c r="R88" s="305"/>
      <c r="S88" s="10"/>
      <c r="T88" s="10"/>
      <c r="U88" s="10"/>
      <c r="V88" s="10"/>
      <c r="W88" s="10"/>
      <c r="X88" s="10"/>
      <c r="Y88" s="10"/>
      <c r="Z88" s="10"/>
      <c r="AA88" s="10"/>
      <c r="AB88" s="10"/>
      <c r="AC88" s="10"/>
      <c r="AD88" s="10"/>
      <c r="AE88" s="10"/>
    </row>
    <row r="89" spans="1:31">
      <c r="A89" s="9"/>
      <c r="B89" s="9"/>
      <c r="C89" s="9"/>
      <c r="D89" s="9"/>
      <c r="E89" s="10"/>
      <c r="F89" s="9"/>
      <c r="G89" s="9"/>
      <c r="H89" s="9"/>
      <c r="I89" s="9"/>
      <c r="J89" s="9"/>
      <c r="K89" s="311"/>
      <c r="L89" s="311"/>
      <c r="M89" s="311"/>
      <c r="N89" s="311"/>
      <c r="O89" s="305"/>
      <c r="P89" s="305"/>
      <c r="Q89" s="305"/>
      <c r="R89" s="305"/>
      <c r="S89" s="10"/>
      <c r="T89" s="10"/>
      <c r="U89" s="10"/>
      <c r="V89" s="10"/>
      <c r="W89" s="10"/>
      <c r="X89" s="10"/>
      <c r="Y89" s="10"/>
      <c r="Z89" s="10"/>
      <c r="AA89" s="10"/>
      <c r="AB89" s="10"/>
      <c r="AC89" s="10"/>
      <c r="AD89" s="10"/>
      <c r="AE89" s="10"/>
    </row>
    <row r="90" spans="1:31">
      <c r="A90" s="9"/>
      <c r="B90" s="9"/>
      <c r="C90" s="9"/>
      <c r="D90" s="9"/>
      <c r="E90" s="10"/>
      <c r="F90" s="9"/>
      <c r="G90" s="9"/>
      <c r="H90" s="9"/>
      <c r="I90" s="9"/>
      <c r="J90" s="9"/>
      <c r="K90" s="311"/>
      <c r="L90" s="311"/>
      <c r="M90" s="311"/>
      <c r="N90" s="311"/>
      <c r="O90" s="305"/>
      <c r="P90" s="305"/>
      <c r="Q90" s="305"/>
      <c r="R90" s="305"/>
      <c r="S90" s="10"/>
      <c r="T90" s="10"/>
      <c r="U90" s="10"/>
      <c r="V90" s="10"/>
      <c r="W90" s="10"/>
      <c r="X90" s="10"/>
      <c r="Y90" s="10"/>
      <c r="Z90" s="10"/>
      <c r="AA90" s="10"/>
      <c r="AB90" s="10"/>
      <c r="AC90" s="10"/>
      <c r="AD90" s="10"/>
      <c r="AE90" s="10"/>
    </row>
    <row r="91" spans="1:31">
      <c r="A91" s="9"/>
      <c r="B91" s="9"/>
      <c r="C91" s="9"/>
      <c r="D91" s="9"/>
      <c r="E91" s="10"/>
      <c r="F91" s="9"/>
      <c r="G91" s="9"/>
      <c r="H91" s="9"/>
      <c r="I91" s="9"/>
      <c r="J91" s="9"/>
      <c r="K91" s="311"/>
      <c r="L91" s="311"/>
      <c r="M91" s="311"/>
      <c r="N91" s="311"/>
      <c r="O91" s="305"/>
      <c r="P91" s="305"/>
      <c r="Q91" s="305"/>
      <c r="R91" s="305"/>
      <c r="S91" s="10"/>
      <c r="T91" s="10"/>
      <c r="U91" s="10"/>
      <c r="V91" s="10"/>
      <c r="W91" s="10"/>
      <c r="X91" s="10"/>
      <c r="Y91" s="10"/>
      <c r="Z91" s="10"/>
      <c r="AA91" s="10"/>
      <c r="AB91" s="10"/>
      <c r="AC91" s="10"/>
      <c r="AD91" s="10"/>
      <c r="AE91" s="10"/>
    </row>
    <row r="92" spans="1:31">
      <c r="A92" s="9"/>
      <c r="B92" s="9"/>
      <c r="C92" s="9"/>
      <c r="D92" s="9"/>
      <c r="E92" s="10"/>
      <c r="F92" s="9"/>
      <c r="G92" s="9"/>
      <c r="H92" s="9"/>
      <c r="I92" s="9"/>
      <c r="J92" s="9"/>
      <c r="K92" s="311"/>
      <c r="L92" s="311"/>
      <c r="M92" s="311"/>
      <c r="N92" s="311"/>
      <c r="O92" s="305"/>
      <c r="P92" s="305"/>
      <c r="Q92" s="305"/>
      <c r="R92" s="305"/>
      <c r="S92" s="10"/>
      <c r="T92" s="10"/>
      <c r="U92" s="10"/>
      <c r="V92" s="10"/>
      <c r="W92" s="10"/>
      <c r="X92" s="10"/>
      <c r="Y92" s="10"/>
      <c r="Z92" s="10"/>
      <c r="AA92" s="10"/>
      <c r="AB92" s="10"/>
      <c r="AC92" s="10"/>
      <c r="AD92" s="10"/>
      <c r="AE92" s="10"/>
    </row>
    <row r="93" spans="1:31">
      <c r="A93" s="9"/>
      <c r="B93" s="9"/>
      <c r="C93" s="9"/>
      <c r="D93" s="9"/>
      <c r="E93" s="10"/>
      <c r="F93" s="9"/>
      <c r="G93" s="9"/>
      <c r="H93" s="9"/>
      <c r="I93" s="9"/>
      <c r="J93" s="9"/>
      <c r="K93" s="311"/>
      <c r="L93" s="311"/>
      <c r="M93" s="311"/>
      <c r="N93" s="311"/>
      <c r="O93" s="305"/>
      <c r="P93" s="305"/>
      <c r="Q93" s="305"/>
      <c r="R93" s="305"/>
      <c r="S93" s="10"/>
      <c r="T93" s="10"/>
      <c r="U93" s="10"/>
      <c r="V93" s="10"/>
      <c r="W93" s="10"/>
      <c r="X93" s="10"/>
      <c r="Y93" s="10"/>
      <c r="Z93" s="10"/>
      <c r="AA93" s="10"/>
      <c r="AB93" s="10"/>
      <c r="AC93" s="10"/>
      <c r="AD93" s="10"/>
      <c r="AE93" s="10"/>
    </row>
    <row r="94" spans="1:31">
      <c r="A94" s="9"/>
      <c r="B94" s="9"/>
      <c r="C94" s="9"/>
      <c r="D94" s="9"/>
      <c r="E94" s="10"/>
      <c r="F94" s="9"/>
      <c r="G94" s="9"/>
      <c r="H94" s="9"/>
      <c r="I94" s="9"/>
      <c r="J94" s="9"/>
      <c r="K94" s="311"/>
      <c r="L94" s="311"/>
      <c r="M94" s="311"/>
      <c r="N94" s="311"/>
      <c r="O94" s="305"/>
      <c r="P94" s="305"/>
      <c r="Q94" s="305"/>
      <c r="R94" s="305"/>
      <c r="S94" s="10"/>
      <c r="T94" s="10"/>
      <c r="U94" s="10"/>
      <c r="V94" s="10"/>
      <c r="W94" s="10"/>
      <c r="X94" s="10"/>
      <c r="Y94" s="10"/>
      <c r="Z94" s="10"/>
      <c r="AA94" s="10"/>
      <c r="AB94" s="10"/>
      <c r="AC94" s="10"/>
      <c r="AD94" s="10"/>
      <c r="AE94" s="10"/>
    </row>
    <row r="95" spans="1:31">
      <c r="A95" s="9"/>
      <c r="B95" s="9"/>
      <c r="C95" s="9"/>
      <c r="D95" s="9"/>
      <c r="E95" s="10"/>
      <c r="F95" s="9"/>
      <c r="G95" s="9"/>
      <c r="H95" s="9"/>
      <c r="I95" s="9"/>
      <c r="J95" s="9"/>
      <c r="K95" s="311"/>
      <c r="L95" s="311"/>
      <c r="M95" s="311"/>
      <c r="N95" s="311"/>
      <c r="O95" s="305"/>
      <c r="P95" s="305"/>
      <c r="Q95" s="305"/>
      <c r="R95" s="305"/>
      <c r="S95" s="10"/>
      <c r="T95" s="10"/>
      <c r="U95" s="10"/>
      <c r="V95" s="10"/>
      <c r="W95" s="10"/>
      <c r="X95" s="10"/>
      <c r="Y95" s="10"/>
      <c r="Z95" s="10"/>
      <c r="AA95" s="10"/>
      <c r="AB95" s="10"/>
      <c r="AC95" s="10"/>
      <c r="AD95" s="10"/>
      <c r="AE95" s="10"/>
    </row>
    <row r="96" spans="1:31">
      <c r="A96" s="9"/>
      <c r="B96" s="9"/>
      <c r="C96" s="9"/>
      <c r="D96" s="9"/>
      <c r="E96" s="10"/>
      <c r="F96" s="9"/>
      <c r="G96" s="9"/>
      <c r="H96" s="9"/>
      <c r="I96" s="9"/>
      <c r="J96" s="9"/>
      <c r="K96" s="311"/>
      <c r="L96" s="311"/>
      <c r="M96" s="311"/>
      <c r="N96" s="311"/>
      <c r="O96" s="305"/>
      <c r="P96" s="305"/>
      <c r="Q96" s="305"/>
      <c r="R96" s="305"/>
      <c r="S96" s="10"/>
      <c r="T96" s="10"/>
      <c r="U96" s="10"/>
      <c r="V96" s="10"/>
      <c r="W96" s="10"/>
      <c r="X96" s="10"/>
      <c r="Y96" s="10"/>
      <c r="Z96" s="10"/>
      <c r="AA96" s="10"/>
      <c r="AB96" s="10"/>
      <c r="AC96" s="10"/>
      <c r="AD96" s="10"/>
      <c r="AE96" s="10"/>
    </row>
    <row r="97" spans="1:31">
      <c r="A97" s="9"/>
      <c r="B97" s="9"/>
      <c r="C97" s="9"/>
      <c r="D97" s="9"/>
      <c r="E97" s="10"/>
      <c r="F97" s="9"/>
      <c r="G97" s="9"/>
      <c r="H97" s="9"/>
      <c r="I97" s="9"/>
      <c r="J97" s="9"/>
      <c r="K97" s="311"/>
      <c r="L97" s="311"/>
      <c r="M97" s="311"/>
      <c r="N97" s="311"/>
      <c r="O97" s="305"/>
      <c r="P97" s="305"/>
      <c r="Q97" s="305"/>
      <c r="R97" s="305"/>
      <c r="S97" s="10"/>
      <c r="T97" s="10"/>
      <c r="U97" s="10"/>
      <c r="V97" s="10"/>
      <c r="W97" s="10"/>
      <c r="X97" s="10"/>
      <c r="Y97" s="10"/>
      <c r="Z97" s="10"/>
      <c r="AA97" s="10"/>
      <c r="AB97" s="10"/>
      <c r="AC97" s="10"/>
      <c r="AD97" s="10"/>
      <c r="AE97" s="10"/>
    </row>
    <row r="98" spans="1:31">
      <c r="A98" s="9"/>
      <c r="B98" s="9"/>
      <c r="C98" s="9"/>
      <c r="D98" s="9"/>
      <c r="E98" s="10"/>
      <c r="F98" s="9"/>
      <c r="G98" s="9"/>
      <c r="H98" s="9"/>
      <c r="I98" s="9"/>
      <c r="J98" s="9"/>
      <c r="K98" s="311"/>
      <c r="L98" s="311"/>
      <c r="M98" s="311"/>
      <c r="N98" s="311"/>
      <c r="O98" s="305"/>
      <c r="P98" s="305"/>
      <c r="Q98" s="305"/>
      <c r="R98" s="305"/>
      <c r="S98" s="10"/>
      <c r="T98" s="10"/>
      <c r="U98" s="10"/>
      <c r="V98" s="10"/>
      <c r="W98" s="10"/>
      <c r="X98" s="10"/>
      <c r="Y98" s="10"/>
      <c r="Z98" s="10"/>
      <c r="AA98" s="10"/>
      <c r="AB98" s="10"/>
      <c r="AC98" s="10"/>
      <c r="AD98" s="10"/>
      <c r="AE98" s="10"/>
    </row>
    <row r="99" spans="1:31">
      <c r="A99" s="9"/>
      <c r="B99" s="9"/>
      <c r="C99" s="9"/>
      <c r="D99" s="9"/>
      <c r="E99" s="10"/>
      <c r="F99" s="9"/>
      <c r="G99" s="9"/>
      <c r="H99" s="9"/>
      <c r="I99" s="9"/>
      <c r="J99" s="9"/>
      <c r="K99" s="311"/>
      <c r="L99" s="311"/>
      <c r="M99" s="311"/>
      <c r="N99" s="311"/>
      <c r="O99" s="305"/>
      <c r="P99" s="305"/>
      <c r="Q99" s="305"/>
      <c r="R99" s="305"/>
      <c r="S99" s="10"/>
      <c r="T99" s="10"/>
      <c r="U99" s="10"/>
      <c r="V99" s="10"/>
      <c r="W99" s="10"/>
      <c r="X99" s="10"/>
      <c r="Y99" s="10"/>
      <c r="Z99" s="10"/>
      <c r="AA99" s="10"/>
      <c r="AB99" s="10"/>
      <c r="AC99" s="10"/>
      <c r="AD99" s="10"/>
      <c r="AE99" s="10"/>
    </row>
    <row r="100" spans="1:31">
      <c r="A100" s="9"/>
      <c r="B100" s="9"/>
      <c r="C100" s="9"/>
      <c r="D100" s="9"/>
      <c r="E100" s="10"/>
      <c r="F100" s="9"/>
      <c r="G100" s="9"/>
      <c r="H100" s="9"/>
      <c r="I100" s="9"/>
      <c r="J100" s="9"/>
      <c r="K100" s="311"/>
      <c r="L100" s="311"/>
      <c r="M100" s="311"/>
      <c r="N100" s="311"/>
      <c r="O100" s="305"/>
      <c r="P100" s="305"/>
      <c r="Q100" s="305"/>
      <c r="R100" s="305"/>
      <c r="S100" s="10"/>
      <c r="T100" s="10"/>
      <c r="U100" s="10"/>
      <c r="V100" s="10"/>
      <c r="W100" s="10"/>
      <c r="X100" s="10"/>
      <c r="Y100" s="10"/>
      <c r="Z100" s="10"/>
      <c r="AA100" s="10"/>
      <c r="AB100" s="10"/>
      <c r="AC100" s="10"/>
      <c r="AD100" s="10"/>
      <c r="AE100" s="10"/>
    </row>
    <row r="101" spans="1:31">
      <c r="A101" s="9"/>
      <c r="B101" s="9"/>
      <c r="C101" s="9"/>
      <c r="D101" s="9"/>
      <c r="E101" s="10"/>
      <c r="F101" s="9"/>
      <c r="G101" s="9"/>
      <c r="H101" s="9"/>
      <c r="I101" s="9"/>
      <c r="J101" s="9"/>
      <c r="K101" s="311"/>
      <c r="L101" s="311"/>
      <c r="M101" s="311"/>
      <c r="N101" s="311"/>
      <c r="O101" s="305"/>
      <c r="P101" s="305"/>
      <c r="Q101" s="305"/>
      <c r="R101" s="305"/>
      <c r="S101" s="10"/>
      <c r="T101" s="10"/>
      <c r="U101" s="10"/>
      <c r="V101" s="10"/>
      <c r="W101" s="10"/>
      <c r="X101" s="10"/>
      <c r="Y101" s="10"/>
      <c r="Z101" s="10"/>
      <c r="AA101" s="10"/>
      <c r="AB101" s="10"/>
      <c r="AC101" s="10"/>
      <c r="AD101" s="10"/>
      <c r="AE101" s="10"/>
    </row>
    <row r="102" spans="1:31">
      <c r="A102" s="9"/>
      <c r="B102" s="9"/>
      <c r="C102" s="9"/>
      <c r="D102" s="9"/>
      <c r="E102" s="10"/>
      <c r="F102" s="9"/>
      <c r="G102" s="9"/>
      <c r="H102" s="9"/>
      <c r="I102" s="9"/>
      <c r="J102" s="9"/>
      <c r="K102" s="311"/>
      <c r="L102" s="311"/>
      <c r="M102" s="311"/>
      <c r="N102" s="311"/>
      <c r="O102" s="305"/>
      <c r="P102" s="305"/>
      <c r="Q102" s="305"/>
      <c r="R102" s="305"/>
      <c r="S102" s="10"/>
      <c r="T102" s="10"/>
      <c r="U102" s="10"/>
      <c r="V102" s="10"/>
      <c r="W102" s="10"/>
      <c r="X102" s="10"/>
      <c r="Y102" s="10"/>
      <c r="Z102" s="10"/>
      <c r="AA102" s="10"/>
      <c r="AB102" s="10"/>
      <c r="AC102" s="10"/>
      <c r="AD102" s="10"/>
      <c r="AE102" s="10"/>
    </row>
    <row r="103" spans="1:31">
      <c r="A103" s="9"/>
      <c r="B103" s="9"/>
      <c r="C103" s="9"/>
      <c r="D103" s="9"/>
      <c r="E103" s="10"/>
      <c r="F103" s="9"/>
      <c r="G103" s="9"/>
      <c r="H103" s="9"/>
      <c r="I103" s="9"/>
      <c r="J103" s="9"/>
      <c r="K103" s="311"/>
      <c r="L103" s="311"/>
      <c r="M103" s="311"/>
      <c r="N103" s="311"/>
      <c r="O103" s="305"/>
      <c r="P103" s="305"/>
      <c r="Q103" s="305"/>
      <c r="R103" s="305"/>
      <c r="S103" s="10"/>
      <c r="T103" s="10"/>
      <c r="U103" s="10"/>
      <c r="V103" s="10"/>
      <c r="W103" s="10"/>
      <c r="X103" s="10"/>
      <c r="Y103" s="10"/>
      <c r="Z103" s="10"/>
      <c r="AA103" s="10"/>
      <c r="AB103" s="10"/>
      <c r="AC103" s="10"/>
      <c r="AD103" s="10"/>
      <c r="AE103" s="10"/>
    </row>
    <row r="104" spans="1:31">
      <c r="A104" s="9"/>
      <c r="B104" s="9"/>
      <c r="C104" s="9"/>
      <c r="D104" s="9"/>
      <c r="E104" s="10"/>
      <c r="F104" s="9"/>
      <c r="G104" s="9"/>
      <c r="H104" s="9"/>
      <c r="I104" s="9"/>
      <c r="J104" s="9"/>
      <c r="K104" s="311"/>
      <c r="L104" s="311"/>
      <c r="M104" s="311"/>
      <c r="N104" s="311"/>
      <c r="O104" s="305"/>
      <c r="P104" s="305"/>
      <c r="Q104" s="305"/>
      <c r="R104" s="305"/>
      <c r="S104" s="10"/>
      <c r="T104" s="10"/>
      <c r="U104" s="10"/>
      <c r="V104" s="10"/>
      <c r="W104" s="10"/>
      <c r="X104" s="10"/>
      <c r="Y104" s="10"/>
      <c r="Z104" s="10"/>
      <c r="AA104" s="10"/>
      <c r="AB104" s="10"/>
      <c r="AC104" s="10"/>
      <c r="AD104" s="10"/>
      <c r="AE104" s="10"/>
    </row>
    <row r="105" spans="1:31">
      <c r="A105" s="9"/>
      <c r="B105" s="9"/>
      <c r="C105" s="9"/>
      <c r="D105" s="9"/>
      <c r="E105" s="10"/>
      <c r="F105" s="9"/>
      <c r="G105" s="9"/>
      <c r="H105" s="9"/>
      <c r="I105" s="9"/>
      <c r="J105" s="9"/>
      <c r="K105" s="311"/>
      <c r="L105" s="311"/>
      <c r="M105" s="311"/>
      <c r="N105" s="311"/>
      <c r="O105" s="305"/>
      <c r="P105" s="305"/>
      <c r="Q105" s="305"/>
      <c r="R105" s="305"/>
      <c r="S105" s="10"/>
      <c r="T105" s="10"/>
      <c r="U105" s="10"/>
      <c r="V105" s="10"/>
      <c r="W105" s="10"/>
      <c r="X105" s="10"/>
      <c r="Y105" s="10"/>
      <c r="Z105" s="10"/>
      <c r="AA105" s="10"/>
      <c r="AB105" s="10"/>
      <c r="AC105" s="10"/>
      <c r="AD105" s="10"/>
      <c r="AE105" s="10"/>
    </row>
    <row r="106" spans="1:31">
      <c r="A106" s="9"/>
      <c r="B106" s="9"/>
      <c r="C106" s="9"/>
      <c r="D106" s="9"/>
      <c r="E106" s="10"/>
      <c r="F106" s="9"/>
      <c r="G106" s="9"/>
      <c r="H106" s="9"/>
      <c r="I106" s="9"/>
      <c r="J106" s="9"/>
      <c r="K106" s="311"/>
      <c r="L106" s="311"/>
      <c r="M106" s="311"/>
      <c r="N106" s="311"/>
      <c r="O106" s="305"/>
      <c r="P106" s="305"/>
      <c r="Q106" s="305"/>
      <c r="R106" s="305"/>
      <c r="S106" s="10"/>
      <c r="T106" s="10"/>
      <c r="U106" s="10"/>
      <c r="V106" s="10"/>
      <c r="W106" s="10"/>
      <c r="X106" s="10"/>
      <c r="Y106" s="10"/>
      <c r="Z106" s="10"/>
      <c r="AA106" s="10"/>
      <c r="AB106" s="10"/>
      <c r="AC106" s="10"/>
      <c r="AD106" s="10"/>
      <c r="AE106" s="10"/>
    </row>
    <row r="107" spans="1:31">
      <c r="A107" s="9"/>
      <c r="B107" s="9"/>
      <c r="C107" s="9"/>
      <c r="D107" s="9"/>
      <c r="E107" s="10"/>
      <c r="F107" s="9"/>
      <c r="G107" s="9"/>
      <c r="H107" s="9"/>
      <c r="I107" s="9"/>
      <c r="J107" s="9"/>
      <c r="K107" s="311"/>
      <c r="L107" s="311"/>
      <c r="M107" s="311"/>
      <c r="N107" s="311"/>
      <c r="O107" s="305"/>
      <c r="P107" s="305"/>
      <c r="Q107" s="305"/>
      <c r="R107" s="305"/>
      <c r="S107" s="10"/>
      <c r="T107" s="10"/>
      <c r="U107" s="10"/>
      <c r="V107" s="10"/>
      <c r="W107" s="10"/>
      <c r="X107" s="10"/>
      <c r="Y107" s="10"/>
      <c r="Z107" s="10"/>
      <c r="AA107" s="10"/>
      <c r="AB107" s="10"/>
      <c r="AC107" s="10"/>
      <c r="AD107" s="10"/>
      <c r="AE107" s="10"/>
    </row>
    <row r="108" spans="1:31">
      <c r="A108" s="9"/>
      <c r="B108" s="9"/>
      <c r="C108" s="9"/>
      <c r="D108" s="9"/>
      <c r="E108" s="10"/>
      <c r="F108" s="9"/>
      <c r="G108" s="9"/>
      <c r="H108" s="9"/>
      <c r="I108" s="9"/>
      <c r="J108" s="9"/>
      <c r="K108" s="311"/>
      <c r="L108" s="311"/>
      <c r="M108" s="311"/>
      <c r="N108" s="311"/>
      <c r="O108" s="305"/>
      <c r="P108" s="305"/>
      <c r="Q108" s="305"/>
      <c r="R108" s="305"/>
      <c r="S108" s="10"/>
      <c r="T108" s="10"/>
      <c r="U108" s="10"/>
      <c r="V108" s="10"/>
      <c r="W108" s="10"/>
      <c r="X108" s="10"/>
      <c r="Y108" s="10"/>
      <c r="Z108" s="10"/>
      <c r="AA108" s="10"/>
      <c r="AB108" s="10"/>
      <c r="AC108" s="10"/>
      <c r="AD108" s="10"/>
      <c r="AE108" s="10"/>
    </row>
    <row r="109" spans="1:31">
      <c r="A109" s="9"/>
      <c r="B109" s="9"/>
      <c r="C109" s="9"/>
      <c r="D109" s="9"/>
      <c r="E109" s="10"/>
      <c r="F109" s="9"/>
      <c r="G109" s="9"/>
      <c r="H109" s="9"/>
      <c r="I109" s="9"/>
      <c r="J109" s="9"/>
      <c r="K109" s="311"/>
      <c r="L109" s="311"/>
      <c r="M109" s="311"/>
      <c r="N109" s="311"/>
      <c r="O109" s="305"/>
      <c r="P109" s="305"/>
      <c r="Q109" s="305"/>
      <c r="R109" s="305"/>
      <c r="S109" s="10"/>
      <c r="T109" s="10"/>
      <c r="U109" s="10"/>
      <c r="V109" s="10"/>
      <c r="W109" s="10"/>
      <c r="X109" s="10"/>
      <c r="Y109" s="10"/>
      <c r="Z109" s="10"/>
      <c r="AA109" s="10"/>
      <c r="AB109" s="10"/>
      <c r="AC109" s="10"/>
      <c r="AD109" s="10"/>
      <c r="AE109" s="10"/>
    </row>
    <row r="110" spans="1:31">
      <c r="A110" s="9"/>
      <c r="B110" s="9"/>
      <c r="C110" s="9"/>
      <c r="D110" s="9"/>
      <c r="E110" s="9"/>
      <c r="F110" s="9"/>
      <c r="G110" s="9"/>
      <c r="H110" s="9"/>
      <c r="I110" s="9"/>
      <c r="J110" s="9"/>
      <c r="K110" s="311"/>
      <c r="L110" s="311"/>
      <c r="M110" s="311"/>
      <c r="N110" s="311"/>
      <c r="O110" s="305"/>
      <c r="P110" s="305"/>
      <c r="Q110" s="305"/>
      <c r="R110" s="305"/>
      <c r="S110" s="10"/>
      <c r="T110" s="10"/>
      <c r="U110" s="10"/>
      <c r="V110" s="10"/>
      <c r="W110" s="10"/>
      <c r="X110" s="10"/>
      <c r="Y110" s="10"/>
      <c r="Z110" s="10"/>
      <c r="AA110" s="10"/>
      <c r="AB110" s="10"/>
      <c r="AC110" s="10"/>
      <c r="AD110" s="10"/>
      <c r="AE110" s="10"/>
    </row>
    <row r="111" spans="1:31">
      <c r="A111" s="9"/>
      <c r="B111" s="9"/>
      <c r="C111" s="9"/>
      <c r="D111" s="9"/>
      <c r="E111" s="9"/>
      <c r="F111" s="9"/>
      <c r="G111" s="9"/>
      <c r="H111" s="9"/>
      <c r="I111" s="9"/>
      <c r="J111" s="9"/>
      <c r="K111" s="311"/>
      <c r="L111" s="311"/>
      <c r="M111" s="311"/>
      <c r="N111" s="311"/>
      <c r="O111" s="305"/>
      <c r="P111" s="305"/>
      <c r="Q111" s="305"/>
      <c r="R111" s="305"/>
      <c r="S111" s="10"/>
      <c r="T111" s="10"/>
      <c r="U111" s="10"/>
      <c r="V111" s="10"/>
      <c r="W111" s="10"/>
      <c r="X111" s="10"/>
      <c r="Y111" s="10"/>
      <c r="Z111" s="10"/>
      <c r="AA111" s="10"/>
      <c r="AB111" s="10"/>
      <c r="AC111" s="10"/>
      <c r="AD111" s="10"/>
      <c r="AE111" s="10"/>
    </row>
    <row r="112" spans="1:31">
      <c r="A112" s="9"/>
      <c r="B112" s="9"/>
      <c r="C112" s="9"/>
      <c r="D112" s="9"/>
      <c r="E112" s="9"/>
      <c r="F112" s="9"/>
      <c r="G112" s="9"/>
      <c r="H112" s="9"/>
      <c r="I112" s="9"/>
      <c r="J112" s="9"/>
      <c r="K112" s="311"/>
      <c r="L112" s="311"/>
      <c r="M112" s="311"/>
      <c r="N112" s="311"/>
      <c r="O112" s="305"/>
      <c r="P112" s="305"/>
      <c r="Q112" s="305"/>
      <c r="R112" s="305"/>
      <c r="S112" s="10"/>
      <c r="T112" s="10"/>
      <c r="U112" s="10"/>
      <c r="V112" s="10"/>
      <c r="W112" s="10"/>
      <c r="X112" s="10"/>
      <c r="Y112" s="10"/>
      <c r="Z112" s="10"/>
      <c r="AA112" s="10"/>
      <c r="AB112" s="10"/>
      <c r="AC112" s="10"/>
      <c r="AD112" s="10"/>
      <c r="AE112" s="10"/>
    </row>
    <row r="113" spans="1:31">
      <c r="A113" s="9"/>
      <c r="B113" s="9"/>
      <c r="C113" s="9"/>
      <c r="D113" s="9"/>
      <c r="E113" s="9"/>
      <c r="F113" s="9"/>
      <c r="G113" s="9"/>
      <c r="H113" s="9"/>
      <c r="I113" s="9"/>
      <c r="J113" s="9"/>
      <c r="K113" s="311"/>
      <c r="L113" s="311"/>
      <c r="M113" s="311"/>
      <c r="N113" s="311"/>
      <c r="O113" s="305"/>
      <c r="P113" s="305"/>
      <c r="Q113" s="305"/>
      <c r="R113" s="305"/>
      <c r="S113" s="10"/>
      <c r="T113" s="10"/>
      <c r="U113" s="10"/>
      <c r="V113" s="10"/>
      <c r="W113" s="10"/>
      <c r="X113" s="10"/>
      <c r="Y113" s="10"/>
      <c r="Z113" s="10"/>
      <c r="AA113" s="10"/>
      <c r="AB113" s="10"/>
      <c r="AC113" s="10"/>
      <c r="AD113" s="10"/>
      <c r="AE113" s="10"/>
    </row>
    <row r="114" spans="1:31">
      <c r="A114" s="9"/>
      <c r="B114" s="9"/>
      <c r="C114" s="9"/>
      <c r="D114" s="9"/>
      <c r="E114" s="9"/>
      <c r="F114" s="9"/>
      <c r="G114" s="9"/>
      <c r="H114" s="9"/>
      <c r="I114" s="9"/>
      <c r="J114" s="9"/>
      <c r="K114" s="311"/>
      <c r="L114" s="311"/>
      <c r="M114" s="311"/>
      <c r="N114" s="311"/>
      <c r="O114" s="305"/>
      <c r="P114" s="305"/>
      <c r="Q114" s="305"/>
      <c r="R114" s="305"/>
      <c r="S114" s="10"/>
      <c r="T114" s="10"/>
      <c r="U114" s="10"/>
      <c r="V114" s="10"/>
      <c r="W114" s="10"/>
      <c r="X114" s="10"/>
      <c r="Y114" s="10"/>
      <c r="Z114" s="10"/>
      <c r="AA114" s="10"/>
      <c r="AB114" s="10"/>
      <c r="AC114" s="10"/>
      <c r="AD114" s="10"/>
      <c r="AE114" s="10"/>
    </row>
    <row r="115" spans="1:31">
      <c r="A115" s="9"/>
      <c r="B115" s="9"/>
      <c r="C115" s="9"/>
      <c r="D115" s="9"/>
      <c r="E115" s="9"/>
      <c r="F115" s="9"/>
      <c r="G115" s="9"/>
      <c r="H115" s="9"/>
      <c r="I115" s="9"/>
      <c r="J115" s="9"/>
      <c r="K115" s="311"/>
      <c r="L115" s="311"/>
      <c r="M115" s="311"/>
      <c r="N115" s="311"/>
      <c r="O115" s="305"/>
      <c r="P115" s="305"/>
      <c r="Q115" s="305"/>
      <c r="R115" s="305"/>
      <c r="S115" s="10"/>
      <c r="T115" s="10"/>
      <c r="U115" s="10"/>
      <c r="V115" s="10"/>
      <c r="W115" s="10"/>
      <c r="X115" s="10"/>
      <c r="Y115" s="10"/>
      <c r="Z115" s="10"/>
      <c r="AA115" s="10"/>
      <c r="AB115" s="10"/>
      <c r="AC115" s="10"/>
      <c r="AD115" s="10"/>
      <c r="AE115" s="10"/>
    </row>
    <row r="116" spans="1:31">
      <c r="A116" s="9"/>
      <c r="B116" s="9"/>
      <c r="C116" s="9"/>
      <c r="D116" s="9"/>
      <c r="E116" s="9"/>
      <c r="F116" s="9"/>
      <c r="G116" s="9"/>
      <c r="H116" s="9"/>
      <c r="I116" s="9"/>
      <c r="J116" s="9"/>
      <c r="K116" s="311"/>
      <c r="L116" s="311"/>
      <c r="M116" s="311"/>
      <c r="N116" s="311"/>
      <c r="O116" s="305"/>
      <c r="P116" s="305"/>
      <c r="Q116" s="305"/>
      <c r="R116" s="305"/>
      <c r="S116" s="10"/>
      <c r="T116" s="10"/>
      <c r="U116" s="10"/>
      <c r="V116" s="10"/>
      <c r="W116" s="10"/>
      <c r="X116" s="10"/>
      <c r="Y116" s="10"/>
      <c r="Z116" s="10"/>
      <c r="AA116" s="10"/>
      <c r="AB116" s="10"/>
      <c r="AC116" s="10"/>
      <c r="AD116" s="10"/>
      <c r="AE116" s="10"/>
    </row>
    <row r="117" spans="1:31">
      <c r="A117" s="9"/>
      <c r="B117" s="9"/>
      <c r="C117" s="9"/>
      <c r="D117" s="9"/>
      <c r="E117" s="9"/>
      <c r="F117" s="9"/>
      <c r="G117" s="9"/>
      <c r="H117" s="9"/>
      <c r="I117" s="9"/>
      <c r="J117" s="9"/>
      <c r="K117" s="311"/>
      <c r="L117" s="311"/>
      <c r="M117" s="311"/>
      <c r="N117" s="311"/>
      <c r="O117" s="305"/>
      <c r="P117" s="305"/>
      <c r="Q117" s="305"/>
      <c r="R117" s="305"/>
      <c r="S117" s="10"/>
      <c r="T117" s="10"/>
      <c r="U117" s="10"/>
      <c r="V117" s="10"/>
      <c r="W117" s="10"/>
      <c r="X117" s="10"/>
      <c r="Y117" s="10"/>
      <c r="Z117" s="10"/>
      <c r="AA117" s="10"/>
      <c r="AB117" s="10"/>
      <c r="AC117" s="10"/>
      <c r="AD117" s="10"/>
      <c r="AE117" s="10"/>
    </row>
    <row r="118" spans="1:31">
      <c r="A118" s="9"/>
      <c r="B118" s="9"/>
      <c r="C118" s="9"/>
      <c r="D118" s="9"/>
      <c r="E118" s="9"/>
      <c r="F118" s="9"/>
      <c r="G118" s="9"/>
      <c r="H118" s="9"/>
      <c r="I118" s="9"/>
      <c r="J118" s="9"/>
      <c r="K118" s="311"/>
      <c r="L118" s="311"/>
      <c r="M118" s="311"/>
      <c r="N118" s="311"/>
      <c r="O118" s="305"/>
      <c r="P118" s="305"/>
      <c r="Q118" s="305"/>
      <c r="R118" s="305"/>
      <c r="S118" s="10"/>
      <c r="T118" s="10"/>
      <c r="U118" s="10"/>
      <c r="V118" s="10"/>
      <c r="W118" s="10"/>
      <c r="X118" s="10"/>
      <c r="Y118" s="10"/>
      <c r="Z118" s="10"/>
      <c r="AA118" s="10"/>
      <c r="AB118" s="10"/>
      <c r="AC118" s="10"/>
      <c r="AD118" s="10"/>
      <c r="AE118" s="10"/>
    </row>
    <row r="119" spans="1:31">
      <c r="A119" s="9"/>
      <c r="B119" s="9"/>
      <c r="C119" s="9"/>
      <c r="D119" s="9"/>
      <c r="E119" s="9"/>
      <c r="F119" s="9"/>
      <c r="G119" s="9"/>
      <c r="H119" s="9"/>
      <c r="I119" s="9"/>
      <c r="J119" s="9"/>
      <c r="K119" s="311"/>
      <c r="L119" s="311"/>
      <c r="M119" s="311"/>
      <c r="N119" s="311"/>
      <c r="O119" s="305"/>
      <c r="P119" s="305"/>
      <c r="Q119" s="305"/>
      <c r="R119" s="305"/>
      <c r="S119" s="10"/>
      <c r="T119" s="10"/>
      <c r="U119" s="10"/>
      <c r="V119" s="10"/>
      <c r="W119" s="10"/>
      <c r="X119" s="10"/>
      <c r="Y119" s="10"/>
      <c r="Z119" s="10"/>
      <c r="AA119" s="10"/>
      <c r="AB119" s="10"/>
      <c r="AC119" s="10"/>
      <c r="AD119" s="10"/>
      <c r="AE119" s="10"/>
    </row>
    <row r="120" spans="1:31">
      <c r="A120" s="9"/>
      <c r="B120" s="9"/>
      <c r="C120" s="9"/>
      <c r="D120" s="9"/>
      <c r="E120" s="9"/>
      <c r="F120" s="9"/>
      <c r="G120" s="9"/>
      <c r="H120" s="9"/>
      <c r="I120" s="9"/>
      <c r="J120" s="9"/>
      <c r="K120" s="311"/>
      <c r="L120" s="311"/>
      <c r="M120" s="311"/>
      <c r="N120" s="311"/>
      <c r="O120" s="305"/>
      <c r="P120" s="305"/>
      <c r="Q120" s="305"/>
      <c r="R120" s="305"/>
      <c r="S120" s="10"/>
      <c r="T120" s="10"/>
      <c r="U120" s="10"/>
      <c r="V120" s="10"/>
      <c r="W120" s="10"/>
      <c r="X120" s="10"/>
      <c r="Y120" s="10"/>
      <c r="Z120" s="10"/>
      <c r="AA120" s="10"/>
      <c r="AB120" s="10"/>
      <c r="AC120" s="10"/>
      <c r="AD120" s="10"/>
      <c r="AE120" s="10"/>
    </row>
    <row r="121" spans="1:31">
      <c r="A121" s="9"/>
      <c r="B121" s="9"/>
      <c r="C121" s="9"/>
      <c r="D121" s="9"/>
      <c r="E121" s="9"/>
      <c r="F121" s="9"/>
      <c r="G121" s="9"/>
      <c r="H121" s="9"/>
      <c r="I121" s="9"/>
      <c r="J121" s="9"/>
      <c r="K121" s="311"/>
      <c r="L121" s="311"/>
      <c r="M121" s="311"/>
      <c r="N121" s="311"/>
      <c r="O121" s="305"/>
      <c r="P121" s="305"/>
      <c r="Q121" s="305"/>
      <c r="R121" s="305"/>
      <c r="S121" s="10"/>
      <c r="T121" s="10"/>
      <c r="U121" s="10"/>
      <c r="V121" s="10"/>
      <c r="W121" s="10"/>
      <c r="X121" s="10"/>
      <c r="Y121" s="10"/>
      <c r="Z121" s="10"/>
      <c r="AA121" s="10"/>
      <c r="AB121" s="10"/>
      <c r="AC121" s="10"/>
      <c r="AD121" s="10"/>
      <c r="AE121" s="10"/>
    </row>
    <row r="122" spans="1:31">
      <c r="A122" s="9"/>
      <c r="B122" s="9"/>
      <c r="C122" s="9"/>
      <c r="D122" s="9"/>
      <c r="E122" s="9"/>
      <c r="F122" s="9"/>
      <c r="G122" s="9"/>
      <c r="H122" s="9"/>
      <c r="I122" s="9"/>
      <c r="J122" s="9"/>
      <c r="K122" s="311"/>
      <c r="L122" s="311"/>
      <c r="M122" s="311"/>
      <c r="N122" s="311"/>
      <c r="O122" s="305"/>
      <c r="P122" s="305"/>
      <c r="Q122" s="305"/>
      <c r="R122" s="305"/>
      <c r="S122" s="10"/>
      <c r="T122" s="10"/>
      <c r="U122" s="10"/>
      <c r="V122" s="10"/>
      <c r="W122" s="10"/>
      <c r="X122" s="10"/>
      <c r="Y122" s="10"/>
      <c r="Z122" s="10"/>
      <c r="AA122" s="10"/>
      <c r="AB122" s="10"/>
      <c r="AC122" s="10"/>
      <c r="AD122" s="10"/>
      <c r="AE122" s="10"/>
    </row>
    <row r="123" spans="1:31">
      <c r="A123" s="9"/>
      <c r="B123" s="9"/>
      <c r="C123" s="9"/>
      <c r="D123" s="9"/>
      <c r="E123" s="9"/>
      <c r="F123" s="9"/>
      <c r="G123" s="9"/>
      <c r="H123" s="9"/>
      <c r="I123" s="9"/>
      <c r="J123" s="9"/>
      <c r="K123" s="311"/>
      <c r="L123" s="311"/>
      <c r="M123" s="311"/>
      <c r="N123" s="311"/>
      <c r="O123" s="305"/>
      <c r="P123" s="305"/>
      <c r="Q123" s="305"/>
      <c r="R123" s="305"/>
      <c r="S123" s="10"/>
      <c r="T123" s="10"/>
      <c r="U123" s="10"/>
      <c r="V123" s="10"/>
      <c r="W123" s="10"/>
      <c r="X123" s="10"/>
      <c r="Y123" s="10"/>
      <c r="Z123" s="10"/>
      <c r="AA123" s="10"/>
      <c r="AB123" s="10"/>
      <c r="AC123" s="10"/>
      <c r="AD123" s="10"/>
      <c r="AE123" s="10"/>
    </row>
    <row r="124" spans="1:31">
      <c r="A124" s="9"/>
      <c r="B124" s="9"/>
      <c r="C124" s="9"/>
      <c r="D124" s="9"/>
      <c r="E124" s="9"/>
      <c r="F124" s="9"/>
      <c r="G124" s="9"/>
      <c r="H124" s="9"/>
      <c r="I124" s="9"/>
      <c r="J124" s="9"/>
      <c r="K124" s="311"/>
      <c r="L124" s="311"/>
      <c r="M124" s="311"/>
      <c r="N124" s="311"/>
      <c r="O124" s="305"/>
      <c r="P124" s="305"/>
      <c r="Q124" s="305"/>
      <c r="R124" s="305"/>
      <c r="S124" s="10"/>
      <c r="T124" s="10"/>
      <c r="U124" s="10"/>
      <c r="V124" s="10"/>
      <c r="W124" s="10"/>
      <c r="X124" s="10"/>
      <c r="Y124" s="10"/>
      <c r="Z124" s="10"/>
      <c r="AA124" s="10"/>
      <c r="AB124" s="10"/>
      <c r="AC124" s="10"/>
      <c r="AD124" s="10"/>
      <c r="AE124" s="10"/>
    </row>
    <row r="125" spans="1:31">
      <c r="A125" s="9"/>
      <c r="B125" s="9"/>
      <c r="C125" s="9"/>
      <c r="D125" s="9"/>
      <c r="E125" s="9"/>
      <c r="F125" s="9"/>
      <c r="G125" s="9"/>
      <c r="H125" s="9"/>
      <c r="I125" s="9"/>
      <c r="J125" s="9"/>
      <c r="K125" s="311"/>
      <c r="L125" s="311"/>
      <c r="M125" s="311"/>
      <c r="N125" s="311"/>
      <c r="O125" s="305"/>
      <c r="P125" s="305"/>
      <c r="Q125" s="305"/>
      <c r="R125" s="305"/>
      <c r="S125" s="10"/>
      <c r="T125" s="10"/>
      <c r="U125" s="10"/>
      <c r="V125" s="10"/>
      <c r="W125" s="10"/>
      <c r="X125" s="10"/>
      <c r="Y125" s="10"/>
      <c r="Z125" s="10"/>
      <c r="AA125" s="10"/>
      <c r="AB125" s="10"/>
      <c r="AC125" s="10"/>
      <c r="AD125" s="10"/>
      <c r="AE125" s="10"/>
    </row>
    <row r="126" spans="1:31">
      <c r="A126" s="9"/>
      <c r="B126" s="9"/>
      <c r="C126" s="9"/>
      <c r="D126" s="9"/>
      <c r="E126" s="9"/>
      <c r="F126" s="9"/>
      <c r="G126" s="9"/>
      <c r="H126" s="9"/>
      <c r="I126" s="9"/>
      <c r="J126" s="9"/>
      <c r="K126" s="311"/>
      <c r="L126" s="311"/>
      <c r="M126" s="311"/>
      <c r="N126" s="311"/>
      <c r="O126" s="305"/>
      <c r="P126" s="305"/>
      <c r="Q126" s="305"/>
      <c r="R126" s="305"/>
      <c r="S126" s="10"/>
      <c r="T126" s="10"/>
      <c r="U126" s="10"/>
      <c r="V126" s="10"/>
      <c r="W126" s="10"/>
      <c r="X126" s="10"/>
      <c r="Y126" s="10"/>
      <c r="Z126" s="10"/>
      <c r="AA126" s="10"/>
      <c r="AB126" s="10"/>
      <c r="AC126" s="10"/>
      <c r="AD126" s="10"/>
      <c r="AE126" s="10"/>
    </row>
    <row r="127" spans="1:31">
      <c r="A127" s="9"/>
      <c r="B127" s="9"/>
      <c r="C127" s="9"/>
      <c r="D127" s="9"/>
      <c r="E127" s="9"/>
      <c r="F127" s="9"/>
      <c r="G127" s="9"/>
      <c r="H127" s="9"/>
      <c r="I127" s="9"/>
      <c r="J127" s="9"/>
      <c r="K127" s="311"/>
      <c r="L127" s="311"/>
      <c r="M127" s="311"/>
      <c r="N127" s="311"/>
      <c r="O127" s="305"/>
      <c r="P127" s="305"/>
      <c r="Q127" s="305"/>
      <c r="R127" s="305"/>
      <c r="S127" s="10"/>
      <c r="T127" s="10"/>
      <c r="U127" s="10"/>
      <c r="V127" s="10"/>
      <c r="W127" s="10"/>
      <c r="X127" s="10"/>
      <c r="Y127" s="10"/>
      <c r="Z127" s="10"/>
      <c r="AA127" s="10"/>
      <c r="AB127" s="10"/>
      <c r="AC127" s="10"/>
      <c r="AD127" s="10"/>
      <c r="AE127" s="10"/>
    </row>
    <row r="128" spans="1:31">
      <c r="A128" s="9"/>
      <c r="B128" s="9"/>
      <c r="C128" s="9"/>
      <c r="D128" s="9"/>
      <c r="E128" s="9"/>
      <c r="F128" s="9"/>
      <c r="G128" s="9"/>
      <c r="H128" s="9"/>
      <c r="I128" s="9"/>
      <c r="J128" s="9"/>
      <c r="K128" s="311"/>
      <c r="L128" s="311"/>
      <c r="M128" s="311"/>
      <c r="N128" s="311"/>
      <c r="O128" s="305"/>
      <c r="P128" s="305"/>
      <c r="Q128" s="305"/>
      <c r="R128" s="305"/>
      <c r="S128" s="10"/>
      <c r="T128" s="10"/>
      <c r="U128" s="10"/>
      <c r="V128" s="10"/>
      <c r="W128" s="10"/>
      <c r="X128" s="10"/>
      <c r="Y128" s="10"/>
      <c r="Z128" s="10"/>
      <c r="AA128" s="10"/>
      <c r="AB128" s="10"/>
      <c r="AC128" s="10"/>
      <c r="AD128" s="10"/>
      <c r="AE128" s="10"/>
    </row>
    <row r="129" spans="1:31">
      <c r="A129" s="9"/>
      <c r="B129" s="9"/>
      <c r="C129" s="9"/>
      <c r="D129" s="9"/>
      <c r="E129" s="9"/>
      <c r="F129" s="9"/>
      <c r="G129" s="9"/>
      <c r="H129" s="9"/>
      <c r="I129" s="9"/>
      <c r="J129" s="9"/>
      <c r="K129" s="311"/>
      <c r="L129" s="311"/>
      <c r="M129" s="311"/>
      <c r="N129" s="311"/>
      <c r="O129" s="305"/>
      <c r="P129" s="305"/>
      <c r="Q129" s="305"/>
      <c r="R129" s="305"/>
      <c r="S129" s="10"/>
      <c r="T129" s="10"/>
      <c r="U129" s="10"/>
      <c r="V129" s="10"/>
      <c r="W129" s="10"/>
      <c r="X129" s="10"/>
      <c r="Y129" s="10"/>
      <c r="Z129" s="10"/>
      <c r="AA129" s="10"/>
      <c r="AB129" s="10"/>
      <c r="AC129" s="10"/>
      <c r="AD129" s="10"/>
      <c r="AE129" s="10"/>
    </row>
    <row r="130" spans="1:31">
      <c r="A130" s="9"/>
      <c r="B130" s="9"/>
      <c r="C130" s="9"/>
      <c r="D130" s="9"/>
      <c r="E130" s="9"/>
      <c r="F130" s="9"/>
      <c r="G130" s="9"/>
      <c r="H130" s="9"/>
      <c r="I130" s="9"/>
      <c r="J130" s="9"/>
      <c r="K130" s="311"/>
      <c r="L130" s="311"/>
      <c r="M130" s="311"/>
      <c r="N130" s="311"/>
      <c r="O130" s="305"/>
      <c r="P130" s="305"/>
      <c r="Q130" s="305"/>
      <c r="R130" s="305"/>
      <c r="S130" s="10"/>
      <c r="T130" s="10"/>
      <c r="U130" s="10"/>
      <c r="V130" s="10"/>
      <c r="W130" s="10"/>
      <c r="X130" s="10"/>
      <c r="Y130" s="10"/>
      <c r="Z130" s="10"/>
      <c r="AA130" s="10"/>
      <c r="AB130" s="10"/>
      <c r="AC130" s="10"/>
      <c r="AD130" s="10"/>
      <c r="AE130" s="10"/>
    </row>
    <row r="131" spans="1:31">
      <c r="A131" s="9"/>
      <c r="B131" s="9"/>
      <c r="C131" s="9"/>
      <c r="D131" s="9"/>
      <c r="E131" s="9"/>
      <c r="F131" s="9"/>
      <c r="G131" s="9"/>
      <c r="H131" s="9"/>
      <c r="I131" s="9"/>
      <c r="J131" s="9"/>
      <c r="K131" s="311"/>
      <c r="L131" s="311"/>
      <c r="M131" s="311"/>
      <c r="N131" s="311"/>
      <c r="O131" s="305"/>
      <c r="P131" s="305"/>
      <c r="Q131" s="305"/>
      <c r="R131" s="305"/>
      <c r="S131" s="10"/>
      <c r="T131" s="10"/>
      <c r="U131" s="10"/>
      <c r="V131" s="10"/>
      <c r="W131" s="10"/>
      <c r="X131" s="10"/>
      <c r="Y131" s="10"/>
      <c r="Z131" s="10"/>
      <c r="AA131" s="10"/>
      <c r="AB131" s="10"/>
      <c r="AC131" s="10"/>
      <c r="AD131" s="10"/>
      <c r="AE131" s="10"/>
    </row>
    <row r="132" spans="1:31">
      <c r="A132" s="9"/>
      <c r="B132" s="9"/>
      <c r="C132" s="9"/>
      <c r="D132" s="9"/>
      <c r="E132" s="9"/>
      <c r="F132" s="9"/>
      <c r="G132" s="9"/>
      <c r="H132" s="9"/>
      <c r="I132" s="9"/>
      <c r="J132" s="9"/>
      <c r="K132" s="311"/>
      <c r="L132" s="311"/>
      <c r="M132" s="311"/>
      <c r="N132" s="311"/>
      <c r="O132" s="305"/>
      <c r="P132" s="305"/>
      <c r="Q132" s="305"/>
      <c r="R132" s="305"/>
      <c r="S132" s="10"/>
      <c r="T132" s="10"/>
      <c r="U132" s="10"/>
      <c r="V132" s="10"/>
      <c r="W132" s="10"/>
      <c r="X132" s="10"/>
      <c r="Y132" s="10"/>
      <c r="Z132" s="10"/>
      <c r="AA132" s="10"/>
      <c r="AB132" s="10"/>
      <c r="AC132" s="10"/>
      <c r="AD132" s="10"/>
      <c r="AE132" s="10"/>
    </row>
    <row r="133" spans="1:31">
      <c r="A133" s="9"/>
      <c r="B133" s="9"/>
      <c r="C133" s="9"/>
      <c r="D133" s="9"/>
      <c r="E133" s="9"/>
      <c r="F133" s="9"/>
      <c r="G133" s="9"/>
      <c r="H133" s="9"/>
      <c r="I133" s="9"/>
      <c r="J133" s="9"/>
      <c r="K133" s="311"/>
      <c r="L133" s="311"/>
      <c r="M133" s="311"/>
      <c r="N133" s="311"/>
      <c r="O133" s="305"/>
      <c r="P133" s="305"/>
      <c r="Q133" s="305"/>
      <c r="R133" s="305"/>
      <c r="S133" s="10"/>
      <c r="T133" s="10"/>
      <c r="U133" s="10"/>
      <c r="V133" s="10"/>
      <c r="W133" s="10"/>
      <c r="X133" s="10"/>
      <c r="Y133" s="10"/>
      <c r="Z133" s="10"/>
      <c r="AA133" s="10"/>
      <c r="AB133" s="10"/>
      <c r="AC133" s="10"/>
      <c r="AD133" s="10"/>
      <c r="AE133" s="10"/>
    </row>
    <row r="134" spans="1:31">
      <c r="A134" s="9"/>
      <c r="B134" s="9"/>
      <c r="C134" s="9"/>
      <c r="D134" s="9"/>
      <c r="E134" s="9"/>
      <c r="F134" s="9"/>
      <c r="G134" s="9"/>
      <c r="H134" s="9"/>
      <c r="I134" s="9"/>
      <c r="J134" s="9"/>
      <c r="K134" s="311"/>
      <c r="L134" s="311"/>
      <c r="M134" s="311"/>
      <c r="N134" s="311"/>
      <c r="O134" s="305"/>
      <c r="P134" s="305"/>
      <c r="Q134" s="305"/>
      <c r="R134" s="305"/>
      <c r="S134" s="10"/>
      <c r="T134" s="10"/>
      <c r="U134" s="10"/>
      <c r="V134" s="10"/>
      <c r="W134" s="10"/>
      <c r="X134" s="10"/>
      <c r="Y134" s="10"/>
      <c r="Z134" s="10"/>
      <c r="AA134" s="10"/>
      <c r="AB134" s="10"/>
      <c r="AC134" s="10"/>
      <c r="AD134" s="10"/>
      <c r="AE134" s="10"/>
    </row>
    <row r="135" spans="1:31">
      <c r="A135" s="9"/>
      <c r="B135" s="9"/>
      <c r="C135" s="9"/>
      <c r="D135" s="9"/>
      <c r="E135" s="9"/>
      <c r="F135" s="9"/>
      <c r="G135" s="9"/>
      <c r="H135" s="9"/>
      <c r="I135" s="9"/>
      <c r="J135" s="9"/>
      <c r="K135" s="311"/>
      <c r="L135" s="311"/>
      <c r="M135" s="311"/>
      <c r="N135" s="311"/>
      <c r="O135" s="305"/>
      <c r="P135" s="305"/>
      <c r="Q135" s="305"/>
      <c r="R135" s="305"/>
      <c r="S135" s="10"/>
      <c r="T135" s="10"/>
      <c r="U135" s="10"/>
      <c r="V135" s="10"/>
      <c r="W135" s="10"/>
      <c r="X135" s="10"/>
      <c r="Y135" s="10"/>
      <c r="Z135" s="10"/>
      <c r="AA135" s="10"/>
      <c r="AB135" s="10"/>
      <c r="AC135" s="10"/>
      <c r="AD135" s="10"/>
      <c r="AE135" s="10"/>
    </row>
    <row r="136" spans="1:31">
      <c r="A136" s="9"/>
      <c r="B136" s="9"/>
      <c r="C136" s="9"/>
      <c r="D136" s="9"/>
      <c r="E136" s="9"/>
      <c r="F136" s="9"/>
      <c r="G136" s="9"/>
      <c r="H136" s="9"/>
      <c r="I136" s="9"/>
      <c r="J136" s="9"/>
      <c r="K136" s="311"/>
      <c r="L136" s="311"/>
      <c r="M136" s="311"/>
      <c r="N136" s="311"/>
      <c r="O136" s="305"/>
      <c r="P136" s="305"/>
      <c r="Q136" s="305"/>
      <c r="R136" s="305"/>
      <c r="S136" s="10"/>
      <c r="T136" s="10"/>
      <c r="U136" s="10"/>
      <c r="V136" s="10"/>
      <c r="W136" s="10"/>
      <c r="X136" s="10"/>
      <c r="Y136" s="10"/>
      <c r="Z136" s="10"/>
      <c r="AA136" s="10"/>
      <c r="AB136" s="10"/>
      <c r="AC136" s="10"/>
      <c r="AD136" s="10"/>
      <c r="AE136" s="10"/>
    </row>
    <row r="137" spans="1:31">
      <c r="A137" s="9"/>
      <c r="B137" s="9"/>
      <c r="C137" s="9"/>
      <c r="D137" s="9"/>
      <c r="E137" s="9"/>
      <c r="F137" s="9"/>
      <c r="G137" s="9"/>
      <c r="H137" s="9"/>
      <c r="I137" s="9"/>
      <c r="J137" s="9"/>
      <c r="K137" s="311"/>
      <c r="L137" s="311"/>
      <c r="M137" s="311"/>
      <c r="N137" s="311"/>
      <c r="O137" s="311"/>
      <c r="P137" s="311"/>
    </row>
  </sheetData>
  <sheetProtection algorithmName="SHA-512" hashValue="EEuzB3eJETD7+75vswknYQCOsuOe4dC4Eao4rf85ln+nKDhY3CiAAdHLTVnipKhoYilkH1Bx8rKvjbqOQtT9Gw==" saltValue="zAUMcRuQZA3HxKrB4EGK1A==" spinCount="100000" sheet="1" formatCells="0" formatColumns="0" formatRows="0" insertColumns="0" insertRows="0" insertHyperlinks="0" deleteColumns="0" deleteRows="0" sort="0" autoFilter="0" pivotTables="0"/>
  <mergeCells count="12">
    <mergeCell ref="A39:D39"/>
    <mergeCell ref="A1:D1"/>
    <mergeCell ref="A2:D2"/>
    <mergeCell ref="A4:D4"/>
    <mergeCell ref="A5:D5"/>
    <mergeCell ref="A31:D31"/>
    <mergeCell ref="A33:D33"/>
    <mergeCell ref="A34:D34"/>
    <mergeCell ref="A35:D35"/>
    <mergeCell ref="A36:D36"/>
    <mergeCell ref="A37:D37"/>
    <mergeCell ref="A38:D38"/>
  </mergeCells>
  <phoneticPr fontId="155" type="noConversion"/>
  <hyperlinks>
    <hyperlink ref="A5:D5" location="'2-3Α. OIKIΣΤ. + ΔΗΜΟΣΙΑ'!A1" display="ΦΥΛΛΟ ΕΡΓΑΣΙΑΣ" xr:uid="{00000000-0004-0000-0400-000000000000}"/>
    <hyperlink ref="A4:D4" location="ΠΕΡΙΕΧΟΜΕΝΟ!A1" display="ΚΑΤΑΛΟΓΟΣ ΠΕΡΙΕΧΟΜΕΝΟΥ" xr:uid="{00000000-0004-0000-0400-000001000000}"/>
  </hyperlinks>
  <pageMargins left="0.25" right="0.25" top="0.75" bottom="0.75" header="0.3" footer="0.3"/>
  <pageSetup paperSize="9" orientation="portrait" r:id="rId1"/>
  <headerFooter>
    <oddHeader>&amp;C&amp;G</oddHeader>
    <oddFooter>&amp;L© 2025 Υπουργείο Εσωτερικών www.moi.gov.cy
Εκτύπωση: &amp;D&amp;R&amp;P/&amp;N</oddFoot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FB137"/>
  <sheetViews>
    <sheetView zoomScale="80" zoomScaleNormal="80" workbookViewId="0">
      <selection activeCell="F1" sqref="F1:J1048576"/>
    </sheetView>
  </sheetViews>
  <sheetFormatPr defaultRowHeight="15"/>
  <cols>
    <col min="1" max="1" width="24.28515625" customWidth="1"/>
    <col min="2" max="2" width="11.28515625" bestFit="1" customWidth="1"/>
    <col min="3" max="3" width="15.42578125" customWidth="1"/>
    <col min="4" max="4" width="29" customWidth="1"/>
    <col min="5" max="5" width="18.28515625" customWidth="1"/>
    <col min="6" max="6" width="16.5703125" hidden="1" customWidth="1"/>
    <col min="7" max="7" width="15.28515625" hidden="1" customWidth="1"/>
    <col min="8" max="8" width="14.7109375" hidden="1" customWidth="1"/>
    <col min="9" max="9" width="15.42578125" hidden="1" customWidth="1"/>
    <col min="10" max="10" width="17" hidden="1" customWidth="1"/>
    <col min="11" max="11" width="9.5703125" customWidth="1"/>
    <col min="12" max="12" width="8" hidden="1" customWidth="1"/>
    <col min="13" max="13" width="5.28515625" hidden="1" customWidth="1"/>
    <col min="14" max="15" width="4.7109375" hidden="1" customWidth="1"/>
    <col min="16" max="16" width="5.42578125" hidden="1" customWidth="1"/>
    <col min="17" max="17" width="4.7109375" hidden="1" customWidth="1"/>
    <col min="18" max="18" width="9.28515625" customWidth="1"/>
    <col min="19" max="19" width="14.5703125" hidden="1" customWidth="1"/>
    <col min="20" max="20" width="16.7109375" hidden="1" customWidth="1"/>
    <col min="21" max="21" width="20" hidden="1" customWidth="1"/>
    <col min="22" max="22" width="20.7109375" hidden="1" customWidth="1"/>
    <col min="23" max="23" width="20.42578125" hidden="1" customWidth="1"/>
  </cols>
  <sheetData>
    <row r="1" spans="1:158" ht="25.15" customHeight="1">
      <c r="A1" s="587" t="s">
        <v>734</v>
      </c>
      <c r="B1" s="587"/>
      <c r="C1" s="587"/>
      <c r="D1" s="587"/>
      <c r="E1" s="8"/>
      <c r="F1" s="172"/>
      <c r="G1" s="172"/>
      <c r="H1" s="172"/>
      <c r="I1" s="172"/>
      <c r="J1" s="172"/>
      <c r="K1" s="439"/>
      <c r="L1" s="439"/>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row>
    <row r="2" spans="1:158" ht="57" customHeight="1">
      <c r="A2" s="606" t="s">
        <v>1030</v>
      </c>
      <c r="B2" s="607"/>
      <c r="C2" s="607"/>
      <c r="D2" s="607"/>
      <c r="E2" s="306"/>
      <c r="F2" s="307"/>
      <c r="G2" s="307"/>
      <c r="H2" s="307"/>
      <c r="I2" s="307"/>
      <c r="J2" s="307"/>
      <c r="K2" s="440"/>
      <c r="L2" s="441"/>
      <c r="M2" s="441"/>
      <c r="N2" s="441"/>
      <c r="O2" s="441"/>
      <c r="P2" s="441"/>
      <c r="Q2" s="441"/>
      <c r="R2" s="441"/>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row>
    <row r="3" spans="1:158" ht="25.15" customHeight="1" thickBot="1">
      <c r="A3" s="308"/>
      <c r="B3" s="308"/>
      <c r="C3" s="308"/>
      <c r="D3" s="308"/>
      <c r="E3" s="309"/>
      <c r="F3" s="310"/>
      <c r="G3" s="310"/>
      <c r="H3" s="310"/>
      <c r="I3" s="310"/>
      <c r="J3" s="310"/>
      <c r="K3" s="442"/>
      <c r="L3" s="443"/>
      <c r="M3" s="441"/>
      <c r="N3" s="443"/>
      <c r="O3" s="443"/>
      <c r="P3" s="443"/>
      <c r="Q3" s="443"/>
      <c r="R3" s="443"/>
      <c r="S3" s="9"/>
      <c r="T3" s="9"/>
      <c r="U3" s="9"/>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row>
    <row r="4" spans="1:158" ht="25.15" customHeight="1" thickBot="1">
      <c r="A4" s="470" t="s">
        <v>950</v>
      </c>
      <c r="B4" s="471"/>
      <c r="C4" s="471"/>
      <c r="D4" s="472"/>
      <c r="E4" s="3"/>
      <c r="F4" s="4"/>
      <c r="G4" s="4"/>
      <c r="H4" s="4"/>
      <c r="I4" s="4"/>
      <c r="J4" s="4"/>
      <c r="K4" s="444"/>
      <c r="L4" s="443"/>
      <c r="M4" s="441"/>
      <c r="N4" s="443"/>
      <c r="O4" s="443"/>
      <c r="P4" s="443"/>
      <c r="Q4" s="443"/>
      <c r="R4" s="443"/>
      <c r="S4" s="9"/>
      <c r="T4" s="9"/>
      <c r="U4" s="9"/>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row>
    <row r="5" spans="1:158" ht="25.15" customHeight="1" thickBot="1">
      <c r="A5" s="470" t="s">
        <v>1006</v>
      </c>
      <c r="B5" s="471"/>
      <c r="C5" s="471"/>
      <c r="D5" s="472"/>
      <c r="E5" s="3"/>
      <c r="F5" s="4"/>
      <c r="G5" s="4"/>
      <c r="H5" s="4"/>
      <c r="I5" s="4"/>
      <c r="J5" s="4"/>
      <c r="K5" s="444"/>
      <c r="L5" s="443"/>
      <c r="M5" s="441"/>
      <c r="N5" s="443"/>
      <c r="O5" s="443"/>
      <c r="P5" s="443"/>
      <c r="Q5" s="443"/>
      <c r="R5" s="443"/>
      <c r="S5" s="9"/>
      <c r="T5" s="9"/>
      <c r="U5" s="9"/>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row>
    <row r="6" spans="1:158" ht="25.15" customHeight="1">
      <c r="A6" s="312"/>
      <c r="B6" s="312"/>
      <c r="C6" s="312"/>
      <c r="D6" s="312"/>
      <c r="E6" s="424"/>
      <c r="F6" s="312"/>
      <c r="G6" s="314"/>
      <c r="H6" s="314"/>
      <c r="I6" s="314"/>
      <c r="J6" s="9"/>
      <c r="K6" s="441"/>
      <c r="L6" s="441"/>
      <c r="M6" s="441"/>
      <c r="N6" s="441"/>
      <c r="O6" s="441"/>
      <c r="P6" s="441"/>
      <c r="Q6" s="441"/>
      <c r="R6" s="441"/>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row>
    <row r="7" spans="1:158" ht="54.75" customHeight="1" thickBot="1">
      <c r="A7" s="425"/>
      <c r="B7" s="426" t="s">
        <v>796</v>
      </c>
      <c r="C7" s="426" t="s">
        <v>793</v>
      </c>
      <c r="D7" s="427" t="s">
        <v>836</v>
      </c>
      <c r="E7" s="428"/>
      <c r="F7" s="426" t="s">
        <v>841</v>
      </c>
      <c r="G7" s="426" t="s">
        <v>839</v>
      </c>
      <c r="H7" s="426" t="s">
        <v>837</v>
      </c>
      <c r="I7" s="426" t="s">
        <v>838</v>
      </c>
      <c r="J7" s="426" t="s">
        <v>840</v>
      </c>
      <c r="K7" s="445"/>
      <c r="L7" s="446"/>
      <c r="M7" s="447"/>
      <c r="N7" s="441"/>
      <c r="O7" s="441"/>
      <c r="P7" s="441"/>
      <c r="Q7" s="441"/>
      <c r="R7" s="445"/>
      <c r="S7" s="429" t="s">
        <v>968</v>
      </c>
      <c r="T7" s="429" t="s">
        <v>969</v>
      </c>
      <c r="U7" s="429" t="s">
        <v>966</v>
      </c>
      <c r="V7" s="429" t="s">
        <v>970</v>
      </c>
      <c r="W7" s="429" t="s">
        <v>971</v>
      </c>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row>
    <row r="8" spans="1:158" ht="28.5">
      <c r="A8" s="430" t="s">
        <v>812</v>
      </c>
      <c r="B8" s="151">
        <v>0</v>
      </c>
      <c r="C8" s="152">
        <v>0</v>
      </c>
      <c r="D8" s="431">
        <f t="shared" ref="D8:D10" si="0">SUM(B8,C8)</f>
        <v>0</v>
      </c>
      <c r="E8" s="432"/>
      <c r="F8" s="325">
        <f>IF((C8&lt;=M8),(C8),(M8))</f>
        <v>0</v>
      </c>
      <c r="G8" s="325">
        <f>IF(AND((B8&lt;=200),(D8&lt;=300)),(C8-F8),(N8))</f>
        <v>0</v>
      </c>
      <c r="H8" s="325">
        <f>IF(AND((B8&lt;=300),(D8&lt;=400)),(C8-G8-F8),(O8))</f>
        <v>0</v>
      </c>
      <c r="I8" s="325">
        <f>IF(AND((B8&lt;=400),(D8&lt;=600)),(C8-F8-G8-H8),(P8))</f>
        <v>0</v>
      </c>
      <c r="J8" s="325">
        <f>IF(AND((B8&lt;=600),(D8&gt;600)),(C8-F8-G8-H8-I8),(Q8))</f>
        <v>0</v>
      </c>
      <c r="K8" s="448"/>
      <c r="L8" s="448">
        <f t="shared" ref="L8" si="1">SUM(F8:J8)</f>
        <v>0</v>
      </c>
      <c r="M8" s="449">
        <f t="shared" ref="M8" si="2">IF((B8&lt;=200),(200-B8),(0))</f>
        <v>200</v>
      </c>
      <c r="N8" s="449">
        <f t="shared" ref="N8" si="3">IF(AND(D8&lt;=300,B8&lt;=300,D8&gt;200,B8&gt;200),C8,IF(AND(D8&gt;300,B8&lt;=300),(300-B8-F8),(0)))</f>
        <v>0</v>
      </c>
      <c r="O8" s="449">
        <f t="shared" ref="O8" si="4">IF(AND(D8&lt;=400,B8&lt;=400,D8&gt;300,B8&gt;300),C8,IF(AND(D8&gt;400,B8&lt;=400),(400-B8-F8-G8),(0)))</f>
        <v>0</v>
      </c>
      <c r="P8" s="449">
        <f t="shared" ref="P8" si="5">IF(AND(D8&lt;=600,B8&lt;=600,D8&gt;400,B8&gt;400),C8,IF(AND(D8&gt;=600,B8&lt;=600),(600-B8-F8-G8-H8),(0)))</f>
        <v>0</v>
      </c>
      <c r="Q8" s="449">
        <f t="shared" ref="Q8" si="6">IF(AND(D8&gt;600,B8&gt;600),C8,IF(AND(D8&gt;=600,B8&lt;600),(D8-B8-F8-G8-H8-I8),(0)))</f>
        <v>0</v>
      </c>
      <c r="R8" s="331"/>
      <c r="S8" s="433">
        <f>IF(B8&lt;=200,B8,(200))</f>
        <v>0</v>
      </c>
      <c r="T8" s="433">
        <f>IF((B8&lt;=200),(0),IF(AND(B8&lt;=300,B8&gt;=201),B8-200,(100)))</f>
        <v>0</v>
      </c>
      <c r="U8" s="433">
        <f>IF((B8&lt;=300),(0),IF(AND(B8&lt;=400,B8&gt;=301),B8-300,(100)))</f>
        <v>0</v>
      </c>
      <c r="V8" s="433">
        <f>IF((B8&lt;=400),(0),IF(AND(B8&lt;=600,B8&gt;=401),B8-400,(200)))</f>
        <v>0</v>
      </c>
      <c r="W8" s="433">
        <f>IF((B8&lt;=600),(0),IF(AND(B8&gt;=601),B8-600))</f>
        <v>0</v>
      </c>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row>
    <row r="9" spans="1:158" ht="32.25" customHeight="1">
      <c r="A9" s="153" t="s">
        <v>940</v>
      </c>
      <c r="B9" s="152">
        <v>0</v>
      </c>
      <c r="C9" s="152">
        <v>0</v>
      </c>
      <c r="D9" s="434">
        <f t="shared" si="0"/>
        <v>0</v>
      </c>
      <c r="E9" s="432"/>
      <c r="F9" s="325">
        <f>IF((C9&lt;=M9),(C9),(M9))</f>
        <v>0</v>
      </c>
      <c r="G9" s="325">
        <f>IF(AND((B9&lt;=200),(D9&lt;=300)),(C9-F9),(N9))</f>
        <v>0</v>
      </c>
      <c r="H9" s="325">
        <f>IF(AND((B9&lt;=300),(D9&lt;=400)),(C9-G9-F9),(O9))</f>
        <v>0</v>
      </c>
      <c r="I9" s="325">
        <f>IF(AND((B9&lt;=400),(D9&lt;=600)),(C9-F9-G9-H9),(P9))</f>
        <v>0</v>
      </c>
      <c r="J9" s="325">
        <f>IF(AND((B9&lt;=600),(D9&gt;600)),(C9-F9-G9-H9-I9),(Q9))</f>
        <v>0</v>
      </c>
      <c r="K9" s="448"/>
      <c r="L9" s="448">
        <f t="shared" ref="L9:L28" si="7">SUM(F9:J9)</f>
        <v>0</v>
      </c>
      <c r="M9" s="449">
        <f t="shared" ref="M9:M28" si="8">IF((B9&lt;=200),(200-B9),(0))</f>
        <v>200</v>
      </c>
      <c r="N9" s="449">
        <f t="shared" ref="N9:N28" si="9">IF(AND(D9&lt;=300,B9&lt;=300,D9&gt;200,B9&gt;200),C9,IF(AND(D9&gt;300,B9&lt;=300),(300-B9-F9),(0)))</f>
        <v>0</v>
      </c>
      <c r="O9" s="449">
        <f t="shared" ref="O9:O28" si="10">IF(AND(D9&lt;=400,B9&lt;=400,D9&gt;300,B9&gt;300),C9,IF(AND(D9&gt;400,B9&lt;=400),(400-B9-F9-G9),(0)))</f>
        <v>0</v>
      </c>
      <c r="P9" s="449">
        <f t="shared" ref="P9:P28" si="11">IF(AND(D9&lt;=600,B9&lt;=600,D9&gt;400,B9&gt;400),C9,IF(AND(D9&gt;=600,B9&lt;=600),(600-B9-F9-G9-H9),(0)))</f>
        <v>0</v>
      </c>
      <c r="Q9" s="449">
        <f t="shared" ref="Q9:Q28" si="12">IF(AND(D9&gt;600,B9&gt;600),C9,IF(AND(D9&gt;=600,B9&lt;600),(D9-B9-F9-G9-H9-I9),(0)))</f>
        <v>0</v>
      </c>
      <c r="R9" s="331"/>
      <c r="S9" s="433">
        <f>IF(B9&lt;=200,B9,(200))</f>
        <v>0</v>
      </c>
      <c r="T9" s="433">
        <f>IF((B9&lt;=200),(0),IF(AND(B9&lt;=300,B9&gt;=201),B9-200,(100)))</f>
        <v>0</v>
      </c>
      <c r="U9" s="433">
        <f>IF((B9&lt;=300),(0),IF(AND(B9&lt;=400,B9&gt;=301),B9-300,(100)))</f>
        <v>0</v>
      </c>
      <c r="V9" s="433">
        <f>IF((B9&lt;=400),(0),IF(AND(B9&lt;=600,B9&gt;=401),B9-400,(200)))</f>
        <v>0</v>
      </c>
      <c r="W9" s="433">
        <f>IF((B9&lt;=600),(0),IF(AND(B9&gt;=601),B9-600))</f>
        <v>0</v>
      </c>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row>
    <row r="10" spans="1:158" ht="20.100000000000001" customHeight="1">
      <c r="A10" s="154" t="s">
        <v>941</v>
      </c>
      <c r="B10" s="152">
        <v>0</v>
      </c>
      <c r="C10" s="152">
        <v>0</v>
      </c>
      <c r="D10" s="434">
        <f t="shared" si="0"/>
        <v>0</v>
      </c>
      <c r="E10" s="432"/>
      <c r="F10" s="325">
        <f>IF((C10&lt;=M10),(C10),(M10))</f>
        <v>0</v>
      </c>
      <c r="G10" s="325">
        <f>IF(AND((B10&lt;=200),(D10&lt;=300)),(C10-F10),(N10))</f>
        <v>0</v>
      </c>
      <c r="H10" s="325">
        <f>IF(AND((B10&lt;=300),(D10&lt;=400)),(C10-G10-F10),(O10))</f>
        <v>0</v>
      </c>
      <c r="I10" s="325">
        <f>IF(AND((B10&lt;=400),(D10&lt;=600)),(C10-F10-G10-H10),(P10))</f>
        <v>0</v>
      </c>
      <c r="J10" s="325">
        <f>IF(AND((B10&lt;=600),(D10&gt;600)),(C10-F10-G10-H10-I10),(Q10))</f>
        <v>0</v>
      </c>
      <c r="K10" s="448"/>
      <c r="L10" s="448">
        <f t="shared" si="7"/>
        <v>0</v>
      </c>
      <c r="M10" s="449">
        <f t="shared" si="8"/>
        <v>200</v>
      </c>
      <c r="N10" s="449">
        <f t="shared" si="9"/>
        <v>0</v>
      </c>
      <c r="O10" s="449">
        <f t="shared" si="10"/>
        <v>0</v>
      </c>
      <c r="P10" s="449">
        <f t="shared" si="11"/>
        <v>0</v>
      </c>
      <c r="Q10" s="449">
        <f t="shared" si="12"/>
        <v>0</v>
      </c>
      <c r="R10" s="331"/>
      <c r="S10" s="433">
        <f>IF(B10&lt;=200,B10,(200))</f>
        <v>0</v>
      </c>
      <c r="T10" s="433">
        <f>IF((B10&lt;=200),(0),IF(AND(B10&lt;=300,B10&gt;=201),B10-200,(100)))</f>
        <v>0</v>
      </c>
      <c r="U10" s="433">
        <f>IF((B10&lt;=300),(0),IF(AND(B10&lt;=400,B10&gt;=301),B10-300,(100)))</f>
        <v>0</v>
      </c>
      <c r="V10" s="433">
        <f>IF((B10&lt;=400),(0),IF(AND(B10&lt;=600,B10&gt;=401),B10-400,(200)))</f>
        <v>0</v>
      </c>
      <c r="W10" s="433">
        <f>IF((B10&lt;=600),(0),IF(AND(B10&gt;=601),B10-600))</f>
        <v>0</v>
      </c>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row>
    <row r="11" spans="1:158" ht="20.100000000000001" customHeight="1">
      <c r="A11" s="153" t="s">
        <v>1007</v>
      </c>
      <c r="B11" s="152">
        <v>0</v>
      </c>
      <c r="C11" s="152">
        <v>0</v>
      </c>
      <c r="D11" s="434">
        <f t="shared" ref="D11:D23" si="13">SUM(B11,C11)</f>
        <v>0</v>
      </c>
      <c r="E11" s="432"/>
      <c r="F11" s="325">
        <f t="shared" ref="F11:F28" si="14">IF((C11&lt;=M11),(C11),(M11))</f>
        <v>0</v>
      </c>
      <c r="G11" s="325">
        <f t="shared" ref="G11:G28" si="15">IF(AND((B11&lt;=200),(D11&lt;=300)),(C11-F11),(N11))</f>
        <v>0</v>
      </c>
      <c r="H11" s="325">
        <f t="shared" ref="H11:H28" si="16">IF(AND((B11&lt;=300),(D11&lt;=400)),(C11-G11-F11),(O11))</f>
        <v>0</v>
      </c>
      <c r="I11" s="325">
        <f t="shared" ref="I11:I28" si="17">IF(AND((B11&lt;=400),(D11&lt;=600)),(C11-F11-G11-H11),(P11))</f>
        <v>0</v>
      </c>
      <c r="J11" s="325">
        <f t="shared" ref="J11:J28" si="18">IF(AND((B11&lt;=600),(D11&gt;600)),(C11-F11-G11-H11-I11),(Q11))</f>
        <v>0</v>
      </c>
      <c r="K11" s="448"/>
      <c r="L11" s="448">
        <f t="shared" si="7"/>
        <v>0</v>
      </c>
      <c r="M11" s="449">
        <f t="shared" si="8"/>
        <v>200</v>
      </c>
      <c r="N11" s="449">
        <f t="shared" si="9"/>
        <v>0</v>
      </c>
      <c r="O11" s="449">
        <f t="shared" si="10"/>
        <v>0</v>
      </c>
      <c r="P11" s="449">
        <f t="shared" si="11"/>
        <v>0</v>
      </c>
      <c r="Q11" s="449">
        <f t="shared" si="12"/>
        <v>0</v>
      </c>
      <c r="R11" s="331"/>
      <c r="S11" s="433">
        <f t="shared" ref="S11:S28" si="19">IF(B11&lt;=200,B11,(200))</f>
        <v>0</v>
      </c>
      <c r="T11" s="433">
        <f t="shared" ref="T11:T28" si="20">IF((B11&lt;=200),(0),IF(AND(B11&lt;=300,B11&gt;=201),B11-200,(100)))</f>
        <v>0</v>
      </c>
      <c r="U11" s="433">
        <f t="shared" ref="U11:U28" si="21">IF((B11&lt;=300),(0),IF(AND(B11&lt;=400,B11&gt;=301),B11-300,(100)))</f>
        <v>0</v>
      </c>
      <c r="V11" s="433">
        <f t="shared" ref="V11:V28" si="22">IF((B11&lt;=400),(0),IF(AND(B11&lt;=600,B11&gt;=401),B11-400,(200)))</f>
        <v>0</v>
      </c>
      <c r="W11" s="433">
        <f t="shared" ref="W11:W28" si="23">IF((B11&lt;=600),(0),IF(AND(B11&gt;=601),B11-600))</f>
        <v>0</v>
      </c>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row>
    <row r="12" spans="1:158" ht="20.100000000000001" customHeight="1">
      <c r="A12" s="154" t="s">
        <v>1008</v>
      </c>
      <c r="B12" s="152">
        <v>0</v>
      </c>
      <c r="C12" s="152">
        <v>0</v>
      </c>
      <c r="D12" s="434">
        <f t="shared" si="13"/>
        <v>0</v>
      </c>
      <c r="E12" s="432"/>
      <c r="F12" s="325">
        <f t="shared" si="14"/>
        <v>0</v>
      </c>
      <c r="G12" s="325">
        <f t="shared" si="15"/>
        <v>0</v>
      </c>
      <c r="H12" s="325">
        <f t="shared" si="16"/>
        <v>0</v>
      </c>
      <c r="I12" s="325">
        <f t="shared" si="17"/>
        <v>0</v>
      </c>
      <c r="J12" s="325">
        <f t="shared" si="18"/>
        <v>0</v>
      </c>
      <c r="K12" s="448"/>
      <c r="L12" s="448">
        <f t="shared" si="7"/>
        <v>0</v>
      </c>
      <c r="M12" s="449">
        <f t="shared" si="8"/>
        <v>200</v>
      </c>
      <c r="N12" s="449">
        <f t="shared" si="9"/>
        <v>0</v>
      </c>
      <c r="O12" s="449">
        <f t="shared" si="10"/>
        <v>0</v>
      </c>
      <c r="P12" s="449">
        <f t="shared" si="11"/>
        <v>0</v>
      </c>
      <c r="Q12" s="449">
        <f t="shared" si="12"/>
        <v>0</v>
      </c>
      <c r="R12" s="331"/>
      <c r="S12" s="433">
        <f t="shared" si="19"/>
        <v>0</v>
      </c>
      <c r="T12" s="433">
        <f t="shared" si="20"/>
        <v>0</v>
      </c>
      <c r="U12" s="433">
        <f t="shared" si="21"/>
        <v>0</v>
      </c>
      <c r="V12" s="433">
        <f t="shared" si="22"/>
        <v>0</v>
      </c>
      <c r="W12" s="433">
        <f t="shared" si="23"/>
        <v>0</v>
      </c>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row>
    <row r="13" spans="1:158" ht="20.100000000000001" customHeight="1">
      <c r="A13" s="153" t="s">
        <v>1009</v>
      </c>
      <c r="B13" s="152">
        <v>0</v>
      </c>
      <c r="C13" s="152">
        <v>0</v>
      </c>
      <c r="D13" s="434">
        <f t="shared" si="13"/>
        <v>0</v>
      </c>
      <c r="E13" s="432"/>
      <c r="F13" s="325">
        <f t="shared" si="14"/>
        <v>0</v>
      </c>
      <c r="G13" s="325">
        <f t="shared" si="15"/>
        <v>0</v>
      </c>
      <c r="H13" s="325">
        <f t="shared" si="16"/>
        <v>0</v>
      </c>
      <c r="I13" s="325">
        <f t="shared" si="17"/>
        <v>0</v>
      </c>
      <c r="J13" s="325">
        <f t="shared" si="18"/>
        <v>0</v>
      </c>
      <c r="K13" s="448"/>
      <c r="L13" s="448">
        <f t="shared" si="7"/>
        <v>0</v>
      </c>
      <c r="M13" s="449">
        <f t="shared" si="8"/>
        <v>200</v>
      </c>
      <c r="N13" s="449">
        <f t="shared" si="9"/>
        <v>0</v>
      </c>
      <c r="O13" s="449">
        <f t="shared" si="10"/>
        <v>0</v>
      </c>
      <c r="P13" s="449">
        <f t="shared" si="11"/>
        <v>0</v>
      </c>
      <c r="Q13" s="449">
        <f t="shared" si="12"/>
        <v>0</v>
      </c>
      <c r="R13" s="331"/>
      <c r="S13" s="433">
        <f t="shared" si="19"/>
        <v>0</v>
      </c>
      <c r="T13" s="433">
        <f t="shared" si="20"/>
        <v>0</v>
      </c>
      <c r="U13" s="433">
        <f t="shared" si="21"/>
        <v>0</v>
      </c>
      <c r="V13" s="433">
        <f t="shared" si="22"/>
        <v>0</v>
      </c>
      <c r="W13" s="433">
        <f t="shared" si="23"/>
        <v>0</v>
      </c>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row>
    <row r="14" spans="1:158" ht="20.100000000000001" customHeight="1">
      <c r="A14" s="154" t="s">
        <v>1010</v>
      </c>
      <c r="B14" s="152">
        <v>0</v>
      </c>
      <c r="C14" s="152">
        <v>0</v>
      </c>
      <c r="D14" s="434">
        <f t="shared" si="13"/>
        <v>0</v>
      </c>
      <c r="E14" s="432"/>
      <c r="F14" s="325">
        <f t="shared" si="14"/>
        <v>0</v>
      </c>
      <c r="G14" s="325">
        <f t="shared" si="15"/>
        <v>0</v>
      </c>
      <c r="H14" s="325">
        <f t="shared" si="16"/>
        <v>0</v>
      </c>
      <c r="I14" s="325">
        <f t="shared" si="17"/>
        <v>0</v>
      </c>
      <c r="J14" s="325">
        <f t="shared" si="18"/>
        <v>0</v>
      </c>
      <c r="K14" s="448"/>
      <c r="L14" s="448">
        <f t="shared" si="7"/>
        <v>0</v>
      </c>
      <c r="M14" s="449">
        <f t="shared" si="8"/>
        <v>200</v>
      </c>
      <c r="N14" s="449">
        <f t="shared" si="9"/>
        <v>0</v>
      </c>
      <c r="O14" s="449">
        <f t="shared" si="10"/>
        <v>0</v>
      </c>
      <c r="P14" s="449">
        <f t="shared" si="11"/>
        <v>0</v>
      </c>
      <c r="Q14" s="449">
        <f t="shared" si="12"/>
        <v>0</v>
      </c>
      <c r="R14" s="331"/>
      <c r="S14" s="433">
        <f t="shared" si="19"/>
        <v>0</v>
      </c>
      <c r="T14" s="433">
        <f t="shared" si="20"/>
        <v>0</v>
      </c>
      <c r="U14" s="433">
        <f t="shared" si="21"/>
        <v>0</v>
      </c>
      <c r="V14" s="433">
        <f t="shared" si="22"/>
        <v>0</v>
      </c>
      <c r="W14" s="433">
        <f t="shared" si="23"/>
        <v>0</v>
      </c>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row>
    <row r="15" spans="1:158" ht="20.100000000000001" customHeight="1">
      <c r="A15" s="153" t="s">
        <v>1011</v>
      </c>
      <c r="B15" s="152">
        <v>0</v>
      </c>
      <c r="C15" s="152">
        <v>0</v>
      </c>
      <c r="D15" s="434">
        <f t="shared" si="13"/>
        <v>0</v>
      </c>
      <c r="E15" s="432"/>
      <c r="F15" s="325">
        <f t="shared" si="14"/>
        <v>0</v>
      </c>
      <c r="G15" s="325">
        <f t="shared" si="15"/>
        <v>0</v>
      </c>
      <c r="H15" s="325">
        <f t="shared" si="16"/>
        <v>0</v>
      </c>
      <c r="I15" s="325">
        <f t="shared" si="17"/>
        <v>0</v>
      </c>
      <c r="J15" s="325">
        <f t="shared" si="18"/>
        <v>0</v>
      </c>
      <c r="K15" s="448"/>
      <c r="L15" s="448">
        <f t="shared" si="7"/>
        <v>0</v>
      </c>
      <c r="M15" s="449">
        <f t="shared" si="8"/>
        <v>200</v>
      </c>
      <c r="N15" s="449">
        <f t="shared" si="9"/>
        <v>0</v>
      </c>
      <c r="O15" s="449">
        <f t="shared" si="10"/>
        <v>0</v>
      </c>
      <c r="P15" s="449">
        <f t="shared" si="11"/>
        <v>0</v>
      </c>
      <c r="Q15" s="449">
        <f t="shared" si="12"/>
        <v>0</v>
      </c>
      <c r="R15" s="331"/>
      <c r="S15" s="433">
        <f t="shared" si="19"/>
        <v>0</v>
      </c>
      <c r="T15" s="433">
        <f t="shared" si="20"/>
        <v>0</v>
      </c>
      <c r="U15" s="433">
        <f t="shared" si="21"/>
        <v>0</v>
      </c>
      <c r="V15" s="433">
        <f t="shared" si="22"/>
        <v>0</v>
      </c>
      <c r="W15" s="433">
        <f t="shared" si="23"/>
        <v>0</v>
      </c>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row>
    <row r="16" spans="1:158" ht="20.100000000000001" customHeight="1">
      <c r="A16" s="154" t="s">
        <v>1012</v>
      </c>
      <c r="B16" s="152">
        <v>0</v>
      </c>
      <c r="C16" s="152">
        <v>0</v>
      </c>
      <c r="D16" s="434">
        <f t="shared" si="13"/>
        <v>0</v>
      </c>
      <c r="E16" s="432"/>
      <c r="F16" s="325">
        <f t="shared" si="14"/>
        <v>0</v>
      </c>
      <c r="G16" s="325">
        <f t="shared" si="15"/>
        <v>0</v>
      </c>
      <c r="H16" s="325">
        <f t="shared" si="16"/>
        <v>0</v>
      </c>
      <c r="I16" s="325">
        <f t="shared" si="17"/>
        <v>0</v>
      </c>
      <c r="J16" s="325">
        <f t="shared" si="18"/>
        <v>0</v>
      </c>
      <c r="K16" s="448"/>
      <c r="L16" s="448">
        <f t="shared" si="7"/>
        <v>0</v>
      </c>
      <c r="M16" s="449">
        <f t="shared" si="8"/>
        <v>200</v>
      </c>
      <c r="N16" s="449">
        <f t="shared" si="9"/>
        <v>0</v>
      </c>
      <c r="O16" s="449">
        <f t="shared" si="10"/>
        <v>0</v>
      </c>
      <c r="P16" s="449">
        <f t="shared" si="11"/>
        <v>0</v>
      </c>
      <c r="Q16" s="449">
        <f t="shared" si="12"/>
        <v>0</v>
      </c>
      <c r="R16" s="331"/>
      <c r="S16" s="433">
        <f t="shared" si="19"/>
        <v>0</v>
      </c>
      <c r="T16" s="433">
        <f t="shared" si="20"/>
        <v>0</v>
      </c>
      <c r="U16" s="433">
        <f t="shared" si="21"/>
        <v>0</v>
      </c>
      <c r="V16" s="433">
        <f t="shared" si="22"/>
        <v>0</v>
      </c>
      <c r="W16" s="433">
        <f t="shared" si="23"/>
        <v>0</v>
      </c>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row>
    <row r="17" spans="1:158" ht="20.100000000000001" customHeight="1">
      <c r="A17" s="153" t="s">
        <v>1013</v>
      </c>
      <c r="B17" s="152">
        <v>0</v>
      </c>
      <c r="C17" s="152">
        <v>0</v>
      </c>
      <c r="D17" s="434">
        <f t="shared" si="13"/>
        <v>0</v>
      </c>
      <c r="E17" s="432"/>
      <c r="F17" s="325">
        <f t="shared" si="14"/>
        <v>0</v>
      </c>
      <c r="G17" s="325">
        <f t="shared" si="15"/>
        <v>0</v>
      </c>
      <c r="H17" s="325">
        <f t="shared" si="16"/>
        <v>0</v>
      </c>
      <c r="I17" s="325">
        <f t="shared" si="17"/>
        <v>0</v>
      </c>
      <c r="J17" s="325">
        <f t="shared" si="18"/>
        <v>0</v>
      </c>
      <c r="K17" s="448"/>
      <c r="L17" s="448">
        <f t="shared" si="7"/>
        <v>0</v>
      </c>
      <c r="M17" s="449">
        <f t="shared" si="8"/>
        <v>200</v>
      </c>
      <c r="N17" s="449">
        <f t="shared" si="9"/>
        <v>0</v>
      </c>
      <c r="O17" s="449">
        <f t="shared" si="10"/>
        <v>0</v>
      </c>
      <c r="P17" s="449">
        <f t="shared" si="11"/>
        <v>0</v>
      </c>
      <c r="Q17" s="449">
        <f t="shared" si="12"/>
        <v>0</v>
      </c>
      <c r="R17" s="331"/>
      <c r="S17" s="433">
        <f t="shared" si="19"/>
        <v>0</v>
      </c>
      <c r="T17" s="433">
        <f t="shared" si="20"/>
        <v>0</v>
      </c>
      <c r="U17" s="433">
        <f t="shared" si="21"/>
        <v>0</v>
      </c>
      <c r="V17" s="433">
        <f t="shared" si="22"/>
        <v>0</v>
      </c>
      <c r="W17" s="433">
        <f t="shared" si="23"/>
        <v>0</v>
      </c>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row>
    <row r="18" spans="1:158" ht="20.100000000000001" customHeight="1">
      <c r="A18" s="154" t="s">
        <v>1014</v>
      </c>
      <c r="B18" s="152">
        <v>0</v>
      </c>
      <c r="C18" s="152">
        <v>0</v>
      </c>
      <c r="D18" s="434">
        <f t="shared" si="13"/>
        <v>0</v>
      </c>
      <c r="E18" s="432"/>
      <c r="F18" s="325">
        <f t="shared" si="14"/>
        <v>0</v>
      </c>
      <c r="G18" s="325">
        <f t="shared" si="15"/>
        <v>0</v>
      </c>
      <c r="H18" s="325">
        <f t="shared" si="16"/>
        <v>0</v>
      </c>
      <c r="I18" s="325">
        <f t="shared" si="17"/>
        <v>0</v>
      </c>
      <c r="J18" s="325">
        <f t="shared" si="18"/>
        <v>0</v>
      </c>
      <c r="K18" s="448"/>
      <c r="L18" s="448">
        <f t="shared" si="7"/>
        <v>0</v>
      </c>
      <c r="M18" s="449">
        <f t="shared" si="8"/>
        <v>200</v>
      </c>
      <c r="N18" s="449">
        <f t="shared" si="9"/>
        <v>0</v>
      </c>
      <c r="O18" s="449">
        <f t="shared" si="10"/>
        <v>0</v>
      </c>
      <c r="P18" s="449">
        <f t="shared" si="11"/>
        <v>0</v>
      </c>
      <c r="Q18" s="449">
        <f t="shared" si="12"/>
        <v>0</v>
      </c>
      <c r="R18" s="331"/>
      <c r="S18" s="433">
        <f t="shared" si="19"/>
        <v>0</v>
      </c>
      <c r="T18" s="433">
        <f t="shared" si="20"/>
        <v>0</v>
      </c>
      <c r="U18" s="433">
        <f t="shared" si="21"/>
        <v>0</v>
      </c>
      <c r="V18" s="433">
        <f t="shared" si="22"/>
        <v>0</v>
      </c>
      <c r="W18" s="433">
        <f t="shared" si="23"/>
        <v>0</v>
      </c>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row>
    <row r="19" spans="1:158" ht="20.100000000000001" customHeight="1">
      <c r="A19" s="153" t="s">
        <v>1015</v>
      </c>
      <c r="B19" s="152">
        <v>0</v>
      </c>
      <c r="C19" s="152">
        <v>0</v>
      </c>
      <c r="D19" s="434">
        <f t="shared" si="13"/>
        <v>0</v>
      </c>
      <c r="E19" s="432"/>
      <c r="F19" s="325">
        <f t="shared" si="14"/>
        <v>0</v>
      </c>
      <c r="G19" s="325">
        <f t="shared" si="15"/>
        <v>0</v>
      </c>
      <c r="H19" s="325">
        <f t="shared" si="16"/>
        <v>0</v>
      </c>
      <c r="I19" s="325">
        <f t="shared" si="17"/>
        <v>0</v>
      </c>
      <c r="J19" s="325">
        <f t="shared" si="18"/>
        <v>0</v>
      </c>
      <c r="K19" s="448"/>
      <c r="L19" s="448">
        <f t="shared" si="7"/>
        <v>0</v>
      </c>
      <c r="M19" s="449">
        <f t="shared" si="8"/>
        <v>200</v>
      </c>
      <c r="N19" s="449">
        <f t="shared" si="9"/>
        <v>0</v>
      </c>
      <c r="O19" s="449">
        <f t="shared" si="10"/>
        <v>0</v>
      </c>
      <c r="P19" s="449">
        <f t="shared" si="11"/>
        <v>0</v>
      </c>
      <c r="Q19" s="449">
        <f t="shared" si="12"/>
        <v>0</v>
      </c>
      <c r="R19" s="331"/>
      <c r="S19" s="433">
        <f t="shared" si="19"/>
        <v>0</v>
      </c>
      <c r="T19" s="433">
        <f t="shared" si="20"/>
        <v>0</v>
      </c>
      <c r="U19" s="433">
        <f t="shared" si="21"/>
        <v>0</v>
      </c>
      <c r="V19" s="433">
        <f t="shared" si="22"/>
        <v>0</v>
      </c>
      <c r="W19" s="433">
        <f t="shared" si="23"/>
        <v>0</v>
      </c>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row>
    <row r="20" spans="1:158" ht="20.100000000000001" customHeight="1">
      <c r="A20" s="154" t="s">
        <v>1016</v>
      </c>
      <c r="B20" s="152">
        <v>0</v>
      </c>
      <c r="C20" s="152">
        <v>0</v>
      </c>
      <c r="D20" s="434">
        <f t="shared" si="13"/>
        <v>0</v>
      </c>
      <c r="E20" s="432"/>
      <c r="F20" s="325">
        <f t="shared" si="14"/>
        <v>0</v>
      </c>
      <c r="G20" s="325">
        <f t="shared" si="15"/>
        <v>0</v>
      </c>
      <c r="H20" s="325">
        <f t="shared" si="16"/>
        <v>0</v>
      </c>
      <c r="I20" s="325">
        <f t="shared" si="17"/>
        <v>0</v>
      </c>
      <c r="J20" s="325">
        <f t="shared" si="18"/>
        <v>0</v>
      </c>
      <c r="K20" s="448"/>
      <c r="L20" s="448">
        <f t="shared" si="7"/>
        <v>0</v>
      </c>
      <c r="M20" s="449">
        <f t="shared" si="8"/>
        <v>200</v>
      </c>
      <c r="N20" s="449">
        <f t="shared" si="9"/>
        <v>0</v>
      </c>
      <c r="O20" s="449">
        <f t="shared" si="10"/>
        <v>0</v>
      </c>
      <c r="P20" s="449">
        <f t="shared" si="11"/>
        <v>0</v>
      </c>
      <c r="Q20" s="449">
        <f t="shared" si="12"/>
        <v>0</v>
      </c>
      <c r="R20" s="331"/>
      <c r="S20" s="433">
        <f t="shared" si="19"/>
        <v>0</v>
      </c>
      <c r="T20" s="433">
        <f t="shared" si="20"/>
        <v>0</v>
      </c>
      <c r="U20" s="433">
        <f t="shared" si="21"/>
        <v>0</v>
      </c>
      <c r="V20" s="433">
        <f t="shared" si="22"/>
        <v>0</v>
      </c>
      <c r="W20" s="433">
        <f t="shared" si="23"/>
        <v>0</v>
      </c>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row>
    <row r="21" spans="1:158" ht="20.100000000000001" customHeight="1">
      <c r="A21" s="153" t="s">
        <v>1017</v>
      </c>
      <c r="B21" s="152">
        <v>0</v>
      </c>
      <c r="C21" s="152">
        <v>0</v>
      </c>
      <c r="D21" s="434">
        <f t="shared" si="13"/>
        <v>0</v>
      </c>
      <c r="E21" s="432"/>
      <c r="F21" s="325">
        <f t="shared" si="14"/>
        <v>0</v>
      </c>
      <c r="G21" s="325">
        <f t="shared" si="15"/>
        <v>0</v>
      </c>
      <c r="H21" s="325">
        <f t="shared" si="16"/>
        <v>0</v>
      </c>
      <c r="I21" s="325">
        <f t="shared" si="17"/>
        <v>0</v>
      </c>
      <c r="J21" s="325">
        <f t="shared" si="18"/>
        <v>0</v>
      </c>
      <c r="K21" s="448"/>
      <c r="L21" s="448">
        <f t="shared" si="7"/>
        <v>0</v>
      </c>
      <c r="M21" s="449">
        <f t="shared" si="8"/>
        <v>200</v>
      </c>
      <c r="N21" s="449">
        <f t="shared" si="9"/>
        <v>0</v>
      </c>
      <c r="O21" s="449">
        <f t="shared" si="10"/>
        <v>0</v>
      </c>
      <c r="P21" s="449">
        <f t="shared" si="11"/>
        <v>0</v>
      </c>
      <c r="Q21" s="449">
        <f t="shared" si="12"/>
        <v>0</v>
      </c>
      <c r="R21" s="331"/>
      <c r="S21" s="433">
        <f t="shared" si="19"/>
        <v>0</v>
      </c>
      <c r="T21" s="433">
        <f t="shared" si="20"/>
        <v>0</v>
      </c>
      <c r="U21" s="433">
        <f t="shared" si="21"/>
        <v>0</v>
      </c>
      <c r="V21" s="433">
        <f t="shared" si="22"/>
        <v>0</v>
      </c>
      <c r="W21" s="433">
        <f t="shared" si="23"/>
        <v>0</v>
      </c>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row>
    <row r="22" spans="1:158" ht="20.100000000000001" customHeight="1">
      <c r="A22" s="154" t="s">
        <v>1018</v>
      </c>
      <c r="B22" s="152">
        <v>0</v>
      </c>
      <c r="C22" s="152">
        <v>0</v>
      </c>
      <c r="D22" s="434">
        <f t="shared" si="13"/>
        <v>0</v>
      </c>
      <c r="E22" s="432"/>
      <c r="F22" s="325">
        <f t="shared" si="14"/>
        <v>0</v>
      </c>
      <c r="G22" s="325">
        <f t="shared" si="15"/>
        <v>0</v>
      </c>
      <c r="H22" s="325">
        <f t="shared" si="16"/>
        <v>0</v>
      </c>
      <c r="I22" s="325">
        <f t="shared" si="17"/>
        <v>0</v>
      </c>
      <c r="J22" s="325">
        <f t="shared" si="18"/>
        <v>0</v>
      </c>
      <c r="K22" s="448"/>
      <c r="L22" s="448">
        <f t="shared" si="7"/>
        <v>0</v>
      </c>
      <c r="M22" s="449">
        <f t="shared" si="8"/>
        <v>200</v>
      </c>
      <c r="N22" s="449">
        <f t="shared" si="9"/>
        <v>0</v>
      </c>
      <c r="O22" s="449">
        <f t="shared" si="10"/>
        <v>0</v>
      </c>
      <c r="P22" s="449">
        <f t="shared" si="11"/>
        <v>0</v>
      </c>
      <c r="Q22" s="449">
        <f t="shared" si="12"/>
        <v>0</v>
      </c>
      <c r="R22" s="331"/>
      <c r="S22" s="433">
        <f t="shared" si="19"/>
        <v>0</v>
      </c>
      <c r="T22" s="433">
        <f t="shared" si="20"/>
        <v>0</v>
      </c>
      <c r="U22" s="433">
        <f t="shared" si="21"/>
        <v>0</v>
      </c>
      <c r="V22" s="433">
        <f t="shared" si="22"/>
        <v>0</v>
      </c>
      <c r="W22" s="433">
        <f t="shared" si="23"/>
        <v>0</v>
      </c>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row>
    <row r="23" spans="1:158" ht="20.100000000000001" customHeight="1">
      <c r="A23" s="153" t="s">
        <v>1019</v>
      </c>
      <c r="B23" s="152">
        <v>0</v>
      </c>
      <c r="C23" s="152">
        <v>0</v>
      </c>
      <c r="D23" s="434">
        <f t="shared" si="13"/>
        <v>0</v>
      </c>
      <c r="E23" s="432"/>
      <c r="F23" s="325">
        <f t="shared" si="14"/>
        <v>0</v>
      </c>
      <c r="G23" s="325">
        <f t="shared" si="15"/>
        <v>0</v>
      </c>
      <c r="H23" s="325">
        <f t="shared" si="16"/>
        <v>0</v>
      </c>
      <c r="I23" s="325">
        <f t="shared" si="17"/>
        <v>0</v>
      </c>
      <c r="J23" s="325">
        <f t="shared" si="18"/>
        <v>0</v>
      </c>
      <c r="K23" s="448"/>
      <c r="L23" s="448">
        <f t="shared" si="7"/>
        <v>0</v>
      </c>
      <c r="M23" s="449">
        <f t="shared" si="8"/>
        <v>200</v>
      </c>
      <c r="N23" s="449">
        <f t="shared" si="9"/>
        <v>0</v>
      </c>
      <c r="O23" s="449">
        <f t="shared" si="10"/>
        <v>0</v>
      </c>
      <c r="P23" s="449">
        <f t="shared" si="11"/>
        <v>0</v>
      </c>
      <c r="Q23" s="449">
        <f t="shared" si="12"/>
        <v>0</v>
      </c>
      <c r="R23" s="331"/>
      <c r="S23" s="433">
        <f t="shared" si="19"/>
        <v>0</v>
      </c>
      <c r="T23" s="433">
        <f t="shared" si="20"/>
        <v>0</v>
      </c>
      <c r="U23" s="433">
        <f t="shared" si="21"/>
        <v>0</v>
      </c>
      <c r="V23" s="433">
        <f t="shared" si="22"/>
        <v>0</v>
      </c>
      <c r="W23" s="433">
        <f t="shared" si="23"/>
        <v>0</v>
      </c>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row>
    <row r="24" spans="1:158" ht="20.100000000000001" customHeight="1">
      <c r="A24" s="153" t="s">
        <v>1020</v>
      </c>
      <c r="B24" s="152">
        <v>0</v>
      </c>
      <c r="C24" s="152">
        <v>0</v>
      </c>
      <c r="D24" s="434">
        <f t="shared" ref="D24:D28" si="24">SUM(B24,C24)</f>
        <v>0</v>
      </c>
      <c r="E24" s="432"/>
      <c r="F24" s="325">
        <f t="shared" si="14"/>
        <v>0</v>
      </c>
      <c r="G24" s="325">
        <f t="shared" si="15"/>
        <v>0</v>
      </c>
      <c r="H24" s="325">
        <f t="shared" si="16"/>
        <v>0</v>
      </c>
      <c r="I24" s="325">
        <f t="shared" si="17"/>
        <v>0</v>
      </c>
      <c r="J24" s="325">
        <f t="shared" si="18"/>
        <v>0</v>
      </c>
      <c r="K24" s="448"/>
      <c r="L24" s="448">
        <f t="shared" si="7"/>
        <v>0</v>
      </c>
      <c r="M24" s="449">
        <f t="shared" si="8"/>
        <v>200</v>
      </c>
      <c r="N24" s="449">
        <f t="shared" si="9"/>
        <v>0</v>
      </c>
      <c r="O24" s="449">
        <f t="shared" si="10"/>
        <v>0</v>
      </c>
      <c r="P24" s="449">
        <f t="shared" si="11"/>
        <v>0</v>
      </c>
      <c r="Q24" s="449">
        <f t="shared" si="12"/>
        <v>0</v>
      </c>
      <c r="R24" s="331"/>
      <c r="S24" s="433">
        <f t="shared" si="19"/>
        <v>0</v>
      </c>
      <c r="T24" s="433">
        <f t="shared" si="20"/>
        <v>0</v>
      </c>
      <c r="U24" s="433">
        <f t="shared" si="21"/>
        <v>0</v>
      </c>
      <c r="V24" s="433">
        <f t="shared" si="22"/>
        <v>0</v>
      </c>
      <c r="W24" s="433">
        <f t="shared" si="23"/>
        <v>0</v>
      </c>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row>
    <row r="25" spans="1:158" ht="20.100000000000001" customHeight="1">
      <c r="A25" s="154" t="s">
        <v>1021</v>
      </c>
      <c r="B25" s="152">
        <v>0</v>
      </c>
      <c r="C25" s="152">
        <v>0</v>
      </c>
      <c r="D25" s="434">
        <f t="shared" si="24"/>
        <v>0</v>
      </c>
      <c r="E25" s="432"/>
      <c r="F25" s="325">
        <f t="shared" si="14"/>
        <v>0</v>
      </c>
      <c r="G25" s="325">
        <f t="shared" si="15"/>
        <v>0</v>
      </c>
      <c r="H25" s="325">
        <f t="shared" si="16"/>
        <v>0</v>
      </c>
      <c r="I25" s="325">
        <f t="shared" si="17"/>
        <v>0</v>
      </c>
      <c r="J25" s="325">
        <f t="shared" si="18"/>
        <v>0</v>
      </c>
      <c r="K25" s="448"/>
      <c r="L25" s="448">
        <f t="shared" si="7"/>
        <v>0</v>
      </c>
      <c r="M25" s="449">
        <f t="shared" si="8"/>
        <v>200</v>
      </c>
      <c r="N25" s="449">
        <f t="shared" si="9"/>
        <v>0</v>
      </c>
      <c r="O25" s="449">
        <f t="shared" si="10"/>
        <v>0</v>
      </c>
      <c r="P25" s="449">
        <f t="shared" si="11"/>
        <v>0</v>
      </c>
      <c r="Q25" s="449">
        <f t="shared" si="12"/>
        <v>0</v>
      </c>
      <c r="R25" s="331"/>
      <c r="S25" s="433">
        <f t="shared" si="19"/>
        <v>0</v>
      </c>
      <c r="T25" s="433">
        <f t="shared" si="20"/>
        <v>0</v>
      </c>
      <c r="U25" s="433">
        <f t="shared" si="21"/>
        <v>0</v>
      </c>
      <c r="V25" s="433">
        <f t="shared" si="22"/>
        <v>0</v>
      </c>
      <c r="W25" s="433">
        <f t="shared" si="23"/>
        <v>0</v>
      </c>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row>
    <row r="26" spans="1:158" ht="20.100000000000001" customHeight="1">
      <c r="A26" s="153" t="s">
        <v>1022</v>
      </c>
      <c r="B26" s="152">
        <v>0</v>
      </c>
      <c r="C26" s="152">
        <v>0</v>
      </c>
      <c r="D26" s="434">
        <f t="shared" si="24"/>
        <v>0</v>
      </c>
      <c r="E26" s="432"/>
      <c r="F26" s="325">
        <f t="shared" si="14"/>
        <v>0</v>
      </c>
      <c r="G26" s="325">
        <f t="shared" si="15"/>
        <v>0</v>
      </c>
      <c r="H26" s="325">
        <f t="shared" si="16"/>
        <v>0</v>
      </c>
      <c r="I26" s="325">
        <f t="shared" si="17"/>
        <v>0</v>
      </c>
      <c r="J26" s="325">
        <f t="shared" si="18"/>
        <v>0</v>
      </c>
      <c r="K26" s="448"/>
      <c r="L26" s="448">
        <f t="shared" si="7"/>
        <v>0</v>
      </c>
      <c r="M26" s="449">
        <f t="shared" si="8"/>
        <v>200</v>
      </c>
      <c r="N26" s="449">
        <f t="shared" si="9"/>
        <v>0</v>
      </c>
      <c r="O26" s="449">
        <f t="shared" si="10"/>
        <v>0</v>
      </c>
      <c r="P26" s="449">
        <f t="shared" si="11"/>
        <v>0</v>
      </c>
      <c r="Q26" s="449">
        <f t="shared" si="12"/>
        <v>0</v>
      </c>
      <c r="R26" s="331"/>
      <c r="S26" s="433">
        <f t="shared" si="19"/>
        <v>0</v>
      </c>
      <c r="T26" s="433">
        <f t="shared" si="20"/>
        <v>0</v>
      </c>
      <c r="U26" s="433">
        <f t="shared" si="21"/>
        <v>0</v>
      </c>
      <c r="V26" s="433">
        <f t="shared" si="22"/>
        <v>0</v>
      </c>
      <c r="W26" s="433">
        <f t="shared" si="23"/>
        <v>0</v>
      </c>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row>
    <row r="27" spans="1:158" ht="20.100000000000001" customHeight="1">
      <c r="A27" s="153" t="s">
        <v>1023</v>
      </c>
      <c r="B27" s="152">
        <v>0</v>
      </c>
      <c r="C27" s="152">
        <v>0</v>
      </c>
      <c r="D27" s="434">
        <f t="shared" si="24"/>
        <v>0</v>
      </c>
      <c r="E27" s="432"/>
      <c r="F27" s="325">
        <f t="shared" si="14"/>
        <v>0</v>
      </c>
      <c r="G27" s="325">
        <f t="shared" si="15"/>
        <v>0</v>
      </c>
      <c r="H27" s="325">
        <f t="shared" si="16"/>
        <v>0</v>
      </c>
      <c r="I27" s="325">
        <f t="shared" si="17"/>
        <v>0</v>
      </c>
      <c r="J27" s="325">
        <f t="shared" si="18"/>
        <v>0</v>
      </c>
      <c r="K27" s="448"/>
      <c r="L27" s="448">
        <f t="shared" si="7"/>
        <v>0</v>
      </c>
      <c r="M27" s="449">
        <f t="shared" si="8"/>
        <v>200</v>
      </c>
      <c r="N27" s="449">
        <f t="shared" si="9"/>
        <v>0</v>
      </c>
      <c r="O27" s="449">
        <f t="shared" si="10"/>
        <v>0</v>
      </c>
      <c r="P27" s="449">
        <f t="shared" si="11"/>
        <v>0</v>
      </c>
      <c r="Q27" s="449">
        <f t="shared" si="12"/>
        <v>0</v>
      </c>
      <c r="R27" s="331"/>
      <c r="S27" s="433">
        <f t="shared" si="19"/>
        <v>0</v>
      </c>
      <c r="T27" s="433">
        <f t="shared" si="20"/>
        <v>0</v>
      </c>
      <c r="U27" s="433">
        <f t="shared" si="21"/>
        <v>0</v>
      </c>
      <c r="V27" s="433">
        <f t="shared" si="22"/>
        <v>0</v>
      </c>
      <c r="W27" s="433">
        <f t="shared" si="23"/>
        <v>0</v>
      </c>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row>
    <row r="28" spans="1:158" ht="20.100000000000001" customHeight="1">
      <c r="A28" s="154" t="s">
        <v>1024</v>
      </c>
      <c r="B28" s="152">
        <v>0</v>
      </c>
      <c r="C28" s="152">
        <v>0</v>
      </c>
      <c r="D28" s="434">
        <f t="shared" si="24"/>
        <v>0</v>
      </c>
      <c r="E28" s="432"/>
      <c r="F28" s="325">
        <f t="shared" si="14"/>
        <v>0</v>
      </c>
      <c r="G28" s="325">
        <f t="shared" si="15"/>
        <v>0</v>
      </c>
      <c r="H28" s="325">
        <f t="shared" si="16"/>
        <v>0</v>
      </c>
      <c r="I28" s="325">
        <f t="shared" si="17"/>
        <v>0</v>
      </c>
      <c r="J28" s="325">
        <f t="shared" si="18"/>
        <v>0</v>
      </c>
      <c r="K28" s="448"/>
      <c r="L28" s="448">
        <f t="shared" si="7"/>
        <v>0</v>
      </c>
      <c r="M28" s="449">
        <f t="shared" si="8"/>
        <v>200</v>
      </c>
      <c r="N28" s="449">
        <f t="shared" si="9"/>
        <v>0</v>
      </c>
      <c r="O28" s="449">
        <f t="shared" si="10"/>
        <v>0</v>
      </c>
      <c r="P28" s="449">
        <f t="shared" si="11"/>
        <v>0</v>
      </c>
      <c r="Q28" s="449">
        <f t="shared" si="12"/>
        <v>0</v>
      </c>
      <c r="R28" s="331"/>
      <c r="S28" s="433">
        <f t="shared" si="19"/>
        <v>0</v>
      </c>
      <c r="T28" s="433">
        <f t="shared" si="20"/>
        <v>0</v>
      </c>
      <c r="U28" s="433">
        <f t="shared" si="21"/>
        <v>0</v>
      </c>
      <c r="V28" s="433">
        <f t="shared" si="22"/>
        <v>0</v>
      </c>
      <c r="W28" s="433">
        <f t="shared" si="23"/>
        <v>0</v>
      </c>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row>
    <row r="29" spans="1:158" ht="25.15" customHeight="1">
      <c r="A29" s="10"/>
      <c r="B29" s="10"/>
      <c r="C29" s="331"/>
      <c r="D29" s="332"/>
      <c r="E29" s="332"/>
      <c r="F29" s="332"/>
      <c r="G29" s="332"/>
      <c r="H29" s="332"/>
      <c r="I29" s="332"/>
      <c r="J29" s="332"/>
      <c r="K29" s="448"/>
      <c r="L29" s="441"/>
      <c r="M29" s="441"/>
      <c r="N29" s="441"/>
      <c r="O29" s="441"/>
      <c r="P29" s="441"/>
      <c r="Q29" s="441"/>
      <c r="R29" s="441"/>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row>
    <row r="30" spans="1:158" ht="25.15" customHeight="1" thickBot="1">
      <c r="A30" s="334" t="s">
        <v>737</v>
      </c>
      <c r="B30" s="334"/>
      <c r="C30" s="10"/>
      <c r="D30" s="10"/>
      <c r="E30" s="10"/>
      <c r="F30" s="9"/>
      <c r="G30" s="9"/>
      <c r="H30" s="336"/>
      <c r="I30" s="336"/>
      <c r="J30" s="336"/>
      <c r="K30" s="450"/>
      <c r="L30" s="443"/>
      <c r="M30" s="441"/>
      <c r="N30" s="441"/>
      <c r="O30" s="441"/>
      <c r="P30" s="441"/>
      <c r="Q30" s="441"/>
      <c r="R30" s="441"/>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row>
    <row r="31" spans="1:158" ht="25.15" customHeight="1" thickBot="1">
      <c r="A31" s="608"/>
      <c r="B31" s="609"/>
      <c r="C31" s="609"/>
      <c r="D31" s="610"/>
      <c r="E31" s="435"/>
      <c r="F31" s="339"/>
      <c r="G31" s="339"/>
      <c r="H31" s="339"/>
      <c r="I31" s="339"/>
      <c r="J31" s="339"/>
      <c r="K31" s="451"/>
      <c r="L31" s="443"/>
      <c r="M31" s="443"/>
      <c r="N31" s="443"/>
      <c r="O31" s="443"/>
      <c r="P31" s="443"/>
      <c r="Q31" s="443"/>
      <c r="R31" s="443"/>
      <c r="S31" s="9"/>
      <c r="T31" s="9"/>
      <c r="U31" s="9"/>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row>
    <row r="32" spans="1:158" s="9" customFormat="1" ht="25.15" customHeight="1">
      <c r="C32" s="341"/>
      <c r="D32" s="336"/>
      <c r="E32" s="332"/>
      <c r="F32" s="336"/>
      <c r="G32" s="336"/>
      <c r="H32" s="336"/>
      <c r="I32" s="336"/>
      <c r="J32" s="336"/>
      <c r="K32" s="450"/>
      <c r="L32" s="443"/>
      <c r="M32" s="443"/>
      <c r="N32" s="443"/>
      <c r="O32" s="443"/>
      <c r="P32" s="443"/>
      <c r="Q32" s="443"/>
      <c r="R32" s="443"/>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row>
    <row r="33" spans="1:158">
      <c r="A33" s="616" t="s">
        <v>468</v>
      </c>
      <c r="B33" s="617"/>
      <c r="C33" s="617"/>
      <c r="D33" s="618"/>
      <c r="E33" s="342"/>
      <c r="F33" s="343"/>
      <c r="G33" s="343"/>
      <c r="H33" s="343"/>
      <c r="I33" s="343"/>
      <c r="J33" s="343"/>
      <c r="K33" s="452"/>
      <c r="L33" s="443"/>
      <c r="M33" s="443" t="s">
        <v>495</v>
      </c>
      <c r="N33" s="443"/>
      <c r="O33" s="443"/>
      <c r="P33" s="443"/>
      <c r="Q33" s="443"/>
      <c r="R33" s="443"/>
      <c r="S33" s="9"/>
      <c r="T33" s="9"/>
      <c r="U33" s="9"/>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row>
    <row r="34" spans="1:158" ht="46.5" customHeight="1">
      <c r="A34" s="619" t="s">
        <v>1036</v>
      </c>
      <c r="B34" s="619"/>
      <c r="C34" s="619"/>
      <c r="D34" s="619"/>
      <c r="E34" s="345"/>
      <c r="F34" s="346"/>
      <c r="G34" s="346"/>
      <c r="H34" s="346"/>
      <c r="I34" s="346"/>
      <c r="J34" s="346"/>
      <c r="K34" s="314"/>
      <c r="L34" s="443"/>
      <c r="M34" s="443"/>
      <c r="N34" s="443"/>
      <c r="O34" s="443"/>
      <c r="P34" s="443"/>
      <c r="Q34" s="443"/>
      <c r="R34" s="443"/>
      <c r="S34" s="9"/>
      <c r="T34" s="9"/>
      <c r="U34" s="9"/>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row>
    <row r="35" spans="1:158" ht="81" customHeight="1">
      <c r="A35" s="615" t="s">
        <v>881</v>
      </c>
      <c r="B35" s="615"/>
      <c r="C35" s="615"/>
      <c r="D35" s="615"/>
      <c r="E35" s="345"/>
      <c r="F35" s="346"/>
      <c r="G35" s="346"/>
      <c r="H35" s="346"/>
      <c r="I35" s="346"/>
      <c r="J35" s="346"/>
      <c r="K35" s="314"/>
      <c r="L35" s="443"/>
      <c r="M35" s="443"/>
      <c r="N35" s="443"/>
      <c r="O35" s="443"/>
      <c r="P35" s="443"/>
      <c r="Q35" s="443"/>
      <c r="R35" s="443"/>
      <c r="S35" s="9"/>
      <c r="T35" s="9"/>
      <c r="U35" s="9"/>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row>
    <row r="36" spans="1:158" ht="75.75" customHeight="1">
      <c r="A36" s="615" t="s">
        <v>738</v>
      </c>
      <c r="B36" s="615"/>
      <c r="C36" s="615"/>
      <c r="D36" s="615"/>
      <c r="E36" s="345"/>
      <c r="F36" s="346"/>
      <c r="G36" s="346"/>
      <c r="H36" s="346"/>
      <c r="I36" s="346"/>
      <c r="J36" s="346"/>
      <c r="K36" s="314"/>
      <c r="L36" s="9"/>
      <c r="M36" s="9"/>
      <c r="N36" s="9"/>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row>
    <row r="37" spans="1:158" ht="34.5" customHeight="1">
      <c r="A37" s="615" t="s">
        <v>1032</v>
      </c>
      <c r="B37" s="615"/>
      <c r="C37" s="615"/>
      <c r="D37" s="615"/>
      <c r="E37" s="345"/>
      <c r="F37" s="346"/>
      <c r="G37" s="346"/>
      <c r="H37" s="346"/>
      <c r="I37" s="346"/>
      <c r="J37" s="346"/>
      <c r="K37" s="314"/>
      <c r="L37" s="9"/>
      <c r="M37" s="9"/>
      <c r="N37" s="9"/>
      <c r="O37" s="10"/>
      <c r="P37" s="10"/>
      <c r="Q37" s="10"/>
      <c r="R37" s="10"/>
      <c r="S37" s="10"/>
      <c r="T37" s="10"/>
      <c r="U37" s="10"/>
      <c r="V37" s="10"/>
      <c r="W37" s="10"/>
      <c r="X37" s="10"/>
      <c r="Y37" s="10"/>
      <c r="Z37" s="10"/>
      <c r="AA37" s="10"/>
      <c r="AB37" s="10"/>
      <c r="AC37" s="10"/>
      <c r="AD37" s="10"/>
      <c r="AE37" s="10"/>
    </row>
    <row r="38" spans="1:158" ht="29.25" customHeight="1">
      <c r="A38" s="615" t="s">
        <v>962</v>
      </c>
      <c r="B38" s="615"/>
      <c r="C38" s="615"/>
      <c r="D38" s="615"/>
      <c r="E38" s="345"/>
      <c r="F38" s="346"/>
      <c r="G38" s="346"/>
      <c r="H38" s="346"/>
      <c r="I38" s="346"/>
      <c r="J38" s="346"/>
      <c r="K38" s="314"/>
      <c r="L38" s="9"/>
      <c r="M38" s="10"/>
      <c r="N38" s="10"/>
      <c r="O38" s="10"/>
      <c r="P38" s="10"/>
      <c r="Q38" s="10"/>
      <c r="R38" s="10"/>
      <c r="S38" s="10"/>
      <c r="T38" s="10"/>
      <c r="U38" s="10"/>
      <c r="V38" s="10"/>
      <c r="W38" s="10"/>
      <c r="X38" s="10"/>
      <c r="Y38" s="10"/>
      <c r="Z38" s="10"/>
      <c r="AA38" s="10"/>
      <c r="AB38" s="10"/>
      <c r="AC38" s="10"/>
      <c r="AD38" s="10"/>
      <c r="AE38" s="10"/>
    </row>
    <row r="39" spans="1:158" ht="27.75" customHeight="1">
      <c r="A39" s="615" t="s">
        <v>963</v>
      </c>
      <c r="B39" s="615"/>
      <c r="C39" s="615"/>
      <c r="D39" s="615"/>
      <c r="E39" s="345"/>
      <c r="F39" s="346"/>
      <c r="G39" s="346"/>
      <c r="H39" s="346"/>
      <c r="I39" s="346"/>
      <c r="J39" s="346"/>
      <c r="K39" s="314"/>
      <c r="L39" s="9"/>
      <c r="M39" s="10"/>
      <c r="N39" s="10"/>
      <c r="O39" s="10"/>
      <c r="P39" s="10"/>
      <c r="Q39" s="10"/>
      <c r="R39" s="10"/>
      <c r="S39" s="10"/>
      <c r="T39" s="10"/>
      <c r="U39" s="10"/>
      <c r="V39" s="10"/>
      <c r="W39" s="10"/>
      <c r="X39" s="10"/>
      <c r="Y39" s="10"/>
      <c r="Z39" s="10"/>
      <c r="AA39" s="10"/>
      <c r="AB39" s="10"/>
      <c r="AC39" s="10"/>
      <c r="AD39" s="10"/>
      <c r="AE39" s="10"/>
    </row>
    <row r="40" spans="1:158">
      <c r="A40" s="10"/>
      <c r="B40" s="10"/>
      <c r="C40" s="10"/>
      <c r="D40" s="10"/>
      <c r="E40" s="10"/>
      <c r="F40" s="9"/>
      <c r="G40" s="9"/>
      <c r="H40" s="9"/>
      <c r="I40" s="9"/>
      <c r="J40" s="9"/>
      <c r="K40" s="9"/>
      <c r="L40" s="9"/>
      <c r="M40" s="10"/>
      <c r="N40" s="10"/>
      <c r="O40" s="10"/>
      <c r="P40" s="10"/>
      <c r="Q40" s="10"/>
      <c r="R40" s="10"/>
      <c r="S40" s="10"/>
      <c r="T40" s="10"/>
      <c r="U40" s="10"/>
      <c r="V40" s="10"/>
      <c r="W40" s="10"/>
      <c r="X40" s="10"/>
      <c r="Y40" s="10"/>
      <c r="Z40" s="10"/>
      <c r="AA40" s="10"/>
      <c r="AB40" s="10"/>
      <c r="AC40" s="10"/>
      <c r="AD40" s="10"/>
      <c r="AE40" s="10"/>
    </row>
    <row r="41" spans="1:158">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row>
    <row r="42" spans="1:158">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row>
    <row r="43" spans="1:158">
      <c r="A43" s="9"/>
      <c r="B43" s="9"/>
      <c r="C43" s="9"/>
      <c r="D43" s="9"/>
      <c r="E43" s="10"/>
      <c r="F43" s="9"/>
      <c r="G43" s="9"/>
      <c r="H43" s="9"/>
      <c r="I43" s="9"/>
      <c r="J43" s="9"/>
      <c r="K43" s="9"/>
      <c r="L43" s="9"/>
      <c r="M43" s="9"/>
      <c r="N43" s="9"/>
      <c r="O43" s="10"/>
      <c r="P43" s="10"/>
      <c r="Q43" s="10"/>
      <c r="R43" s="10"/>
      <c r="S43" s="10"/>
      <c r="T43" s="10"/>
      <c r="U43" s="10"/>
      <c r="V43" s="10"/>
      <c r="W43" s="10"/>
      <c r="X43" s="10"/>
      <c r="Y43" s="10"/>
      <c r="Z43" s="10"/>
      <c r="AA43" s="10"/>
      <c r="AB43" s="10"/>
      <c r="AC43" s="10"/>
      <c r="AD43" s="10"/>
      <c r="AE43" s="10"/>
    </row>
    <row r="44" spans="1:158">
      <c r="A44" s="9"/>
      <c r="B44" s="9"/>
      <c r="C44" s="9"/>
      <c r="D44" s="9"/>
      <c r="E44" s="10"/>
      <c r="F44" s="9"/>
      <c r="G44" s="9"/>
      <c r="H44" s="9"/>
      <c r="I44" s="9"/>
      <c r="J44" s="9"/>
      <c r="K44" s="9"/>
      <c r="L44" s="9"/>
      <c r="M44" s="9"/>
      <c r="N44" s="9"/>
      <c r="O44" s="10"/>
      <c r="P44" s="10"/>
      <c r="Q44" s="10"/>
      <c r="R44" s="10"/>
      <c r="S44" s="10"/>
      <c r="T44" s="10"/>
      <c r="U44" s="10"/>
      <c r="V44" s="10"/>
      <c r="W44" s="10"/>
      <c r="X44" s="10"/>
      <c r="Y44" s="10"/>
      <c r="Z44" s="10"/>
      <c r="AA44" s="10"/>
      <c r="AB44" s="10"/>
      <c r="AC44" s="10"/>
      <c r="AD44" s="10"/>
      <c r="AE44" s="10"/>
    </row>
    <row r="45" spans="1:158">
      <c r="A45" s="9"/>
      <c r="B45" s="9"/>
      <c r="C45" s="9"/>
      <c r="D45" s="9"/>
      <c r="E45" s="10"/>
      <c r="F45" s="9"/>
      <c r="G45" s="9"/>
      <c r="H45" s="9"/>
      <c r="I45" s="9"/>
      <c r="J45" s="9"/>
      <c r="K45" s="9"/>
      <c r="L45" s="9"/>
      <c r="M45" s="9"/>
      <c r="N45" s="9"/>
      <c r="O45" s="10"/>
      <c r="P45" s="10"/>
      <c r="Q45" s="10"/>
      <c r="R45" s="10"/>
      <c r="S45" s="10"/>
      <c r="T45" s="10"/>
      <c r="U45" s="10"/>
      <c r="V45" s="10"/>
      <c r="W45" s="10"/>
      <c r="X45" s="10"/>
      <c r="Y45" s="10"/>
      <c r="Z45" s="10"/>
      <c r="AA45" s="10"/>
      <c r="AB45" s="10"/>
      <c r="AC45" s="10"/>
      <c r="AD45" s="10"/>
      <c r="AE45" s="10"/>
    </row>
    <row r="46" spans="1:158">
      <c r="A46" s="9"/>
      <c r="B46" s="9"/>
      <c r="C46" s="9"/>
      <c r="D46" s="9"/>
      <c r="E46" s="10"/>
      <c r="F46" s="9"/>
      <c r="G46" s="9"/>
      <c r="H46" s="9"/>
      <c r="I46" s="9"/>
      <c r="J46" s="9"/>
      <c r="K46" s="9"/>
      <c r="L46" s="9"/>
      <c r="M46" s="9"/>
      <c r="N46" s="9"/>
      <c r="O46" s="10"/>
      <c r="P46" s="10"/>
      <c r="Q46" s="10"/>
      <c r="R46" s="10"/>
      <c r="S46" s="10"/>
      <c r="T46" s="10"/>
      <c r="U46" s="10"/>
      <c r="V46" s="10"/>
      <c r="W46" s="10"/>
      <c r="X46" s="10"/>
      <c r="Y46" s="10"/>
      <c r="Z46" s="10"/>
      <c r="AA46" s="10"/>
      <c r="AB46" s="10"/>
      <c r="AC46" s="10"/>
      <c r="AD46" s="10"/>
      <c r="AE46" s="10"/>
    </row>
    <row r="47" spans="1:158">
      <c r="A47" s="9"/>
      <c r="B47" s="9"/>
      <c r="C47" s="9"/>
      <c r="D47" s="9"/>
      <c r="E47" s="10"/>
      <c r="F47" s="9"/>
      <c r="G47" s="9"/>
      <c r="H47" s="9"/>
      <c r="I47" s="9"/>
      <c r="J47" s="9"/>
      <c r="K47" s="9"/>
      <c r="L47" s="9"/>
      <c r="M47" s="9"/>
      <c r="N47" s="9"/>
      <c r="O47" s="10"/>
      <c r="P47" s="10"/>
      <c r="Q47" s="10"/>
      <c r="R47" s="10"/>
      <c r="S47" s="10"/>
      <c r="T47" s="10"/>
      <c r="U47" s="10"/>
      <c r="V47" s="10"/>
      <c r="W47" s="10"/>
      <c r="X47" s="10"/>
      <c r="Y47" s="10"/>
      <c r="Z47" s="10"/>
      <c r="AA47" s="10"/>
      <c r="AB47" s="10"/>
      <c r="AC47" s="10"/>
      <c r="AD47" s="10"/>
      <c r="AE47" s="10"/>
    </row>
    <row r="48" spans="1:158">
      <c r="A48" s="9"/>
      <c r="B48" s="9"/>
      <c r="C48" s="9"/>
      <c r="D48" s="9"/>
      <c r="E48" s="10"/>
      <c r="F48" s="9"/>
      <c r="G48" s="9"/>
      <c r="H48" s="9"/>
      <c r="I48" s="9"/>
      <c r="J48" s="9"/>
      <c r="K48" s="9"/>
      <c r="L48" s="9"/>
      <c r="M48" s="9"/>
      <c r="N48" s="9"/>
      <c r="O48" s="10"/>
      <c r="P48" s="10"/>
      <c r="Q48" s="10"/>
      <c r="R48" s="10"/>
      <c r="S48" s="10"/>
      <c r="T48" s="10"/>
      <c r="U48" s="10"/>
      <c r="V48" s="10"/>
      <c r="W48" s="10"/>
      <c r="X48" s="10"/>
      <c r="Y48" s="10"/>
      <c r="Z48" s="10"/>
      <c r="AA48" s="10"/>
      <c r="AB48" s="10"/>
      <c r="AC48" s="10"/>
      <c r="AD48" s="10"/>
      <c r="AE48" s="10"/>
    </row>
    <row r="49" spans="1:31">
      <c r="A49" s="9"/>
      <c r="B49" s="9"/>
      <c r="C49" s="9"/>
      <c r="D49" s="9"/>
      <c r="E49" s="10"/>
      <c r="F49" s="9"/>
      <c r="G49" s="9"/>
      <c r="H49" s="9"/>
      <c r="I49" s="9"/>
      <c r="J49" s="9"/>
      <c r="K49" s="9"/>
      <c r="L49" s="9"/>
      <c r="M49" s="9"/>
      <c r="N49" s="9"/>
      <c r="O49" s="10"/>
      <c r="P49" s="10"/>
      <c r="Q49" s="10"/>
      <c r="R49" s="10"/>
      <c r="S49" s="10"/>
      <c r="T49" s="10"/>
      <c r="U49" s="10"/>
      <c r="V49" s="10"/>
      <c r="W49" s="10"/>
      <c r="X49" s="10"/>
      <c r="Y49" s="10"/>
      <c r="Z49" s="10"/>
      <c r="AA49" s="10"/>
      <c r="AB49" s="10"/>
      <c r="AC49" s="10"/>
      <c r="AD49" s="10"/>
      <c r="AE49" s="10"/>
    </row>
    <row r="50" spans="1:31">
      <c r="A50" s="9"/>
      <c r="B50" s="9"/>
      <c r="C50" s="9"/>
      <c r="D50" s="9"/>
      <c r="E50" s="10"/>
      <c r="F50" s="9"/>
      <c r="G50" s="9"/>
      <c r="H50" s="9"/>
      <c r="I50" s="9"/>
      <c r="J50" s="9"/>
      <c r="K50" s="9"/>
      <c r="L50" s="9"/>
      <c r="M50" s="9"/>
      <c r="N50" s="9"/>
      <c r="O50" s="10"/>
      <c r="P50" s="10"/>
      <c r="Q50" s="10"/>
      <c r="R50" s="10"/>
      <c r="S50" s="10"/>
      <c r="T50" s="10"/>
      <c r="U50" s="10"/>
      <c r="V50" s="10"/>
      <c r="W50" s="10"/>
      <c r="X50" s="10"/>
      <c r="Y50" s="10"/>
      <c r="Z50" s="10"/>
      <c r="AA50" s="10"/>
      <c r="AB50" s="10"/>
      <c r="AC50" s="10"/>
      <c r="AD50" s="10"/>
      <c r="AE50" s="10"/>
    </row>
    <row r="51" spans="1:31">
      <c r="A51" s="9"/>
      <c r="B51" s="9"/>
      <c r="C51" s="9"/>
      <c r="D51" s="9"/>
      <c r="E51" s="10"/>
      <c r="F51" s="9"/>
      <c r="G51" s="9"/>
      <c r="H51" s="9"/>
      <c r="I51" s="9"/>
      <c r="J51" s="9"/>
      <c r="K51" s="9"/>
      <c r="L51" s="9"/>
      <c r="M51" s="9"/>
      <c r="N51" s="9"/>
      <c r="O51" s="10"/>
      <c r="P51" s="10"/>
      <c r="Q51" s="10"/>
      <c r="R51" s="10"/>
      <c r="S51" s="10"/>
      <c r="T51" s="10"/>
      <c r="U51" s="10"/>
      <c r="V51" s="10"/>
      <c r="W51" s="10"/>
      <c r="X51" s="10"/>
      <c r="Y51" s="10"/>
      <c r="Z51" s="10"/>
      <c r="AA51" s="10"/>
      <c r="AB51" s="10"/>
      <c r="AC51" s="10"/>
      <c r="AD51" s="10"/>
      <c r="AE51" s="10"/>
    </row>
    <row r="52" spans="1:31">
      <c r="A52" s="9"/>
      <c r="B52" s="9"/>
      <c r="C52" s="9"/>
      <c r="D52" s="9"/>
      <c r="E52" s="10"/>
      <c r="F52" s="9"/>
      <c r="G52" s="9"/>
      <c r="H52" s="9"/>
      <c r="I52" s="9"/>
      <c r="J52" s="9"/>
      <c r="K52" s="9"/>
      <c r="L52" s="9"/>
      <c r="M52" s="9"/>
      <c r="N52" s="9"/>
      <c r="O52" s="10"/>
      <c r="P52" s="10"/>
      <c r="Q52" s="10"/>
      <c r="R52" s="10"/>
      <c r="S52" s="10"/>
      <c r="T52" s="10"/>
      <c r="U52" s="10"/>
      <c r="V52" s="10"/>
      <c r="W52" s="10"/>
      <c r="X52" s="10"/>
      <c r="Y52" s="10"/>
      <c r="Z52" s="10"/>
      <c r="AA52" s="10"/>
      <c r="AB52" s="10"/>
      <c r="AC52" s="10"/>
      <c r="AD52" s="10"/>
      <c r="AE52" s="10"/>
    </row>
    <row r="53" spans="1:31">
      <c r="A53" s="9"/>
      <c r="B53" s="9"/>
      <c r="C53" s="9"/>
      <c r="D53" s="9"/>
      <c r="E53" s="10"/>
      <c r="F53" s="9"/>
      <c r="G53" s="9"/>
      <c r="H53" s="9"/>
      <c r="I53" s="9"/>
      <c r="J53" s="9"/>
      <c r="K53" s="9"/>
      <c r="L53" s="9"/>
      <c r="M53" s="9"/>
      <c r="N53" s="9"/>
      <c r="O53" s="10"/>
      <c r="P53" s="10"/>
      <c r="Q53" s="10"/>
      <c r="R53" s="10"/>
      <c r="S53" s="10"/>
      <c r="T53" s="10"/>
      <c r="U53" s="10"/>
      <c r="V53" s="10"/>
      <c r="W53" s="10"/>
      <c r="X53" s="10"/>
      <c r="Y53" s="10"/>
      <c r="Z53" s="10"/>
      <c r="AA53" s="10"/>
      <c r="AB53" s="10"/>
      <c r="AC53" s="10"/>
      <c r="AD53" s="10"/>
      <c r="AE53" s="10"/>
    </row>
    <row r="54" spans="1:31">
      <c r="A54" s="9"/>
      <c r="B54" s="9"/>
      <c r="C54" s="9"/>
      <c r="D54" s="9"/>
      <c r="E54" s="10"/>
      <c r="F54" s="9"/>
      <c r="G54" s="9"/>
      <c r="H54" s="9"/>
      <c r="I54" s="9"/>
      <c r="J54" s="9"/>
      <c r="K54" s="9"/>
      <c r="L54" s="9"/>
      <c r="M54" s="9"/>
      <c r="N54" s="9"/>
      <c r="O54" s="10"/>
      <c r="P54" s="10"/>
      <c r="Q54" s="10"/>
      <c r="R54" s="10"/>
      <c r="S54" s="10"/>
      <c r="T54" s="10"/>
      <c r="U54" s="10"/>
      <c r="V54" s="10"/>
      <c r="W54" s="10"/>
      <c r="X54" s="10"/>
      <c r="Y54" s="10"/>
      <c r="Z54" s="10"/>
      <c r="AA54" s="10"/>
      <c r="AB54" s="10"/>
      <c r="AC54" s="10"/>
      <c r="AD54" s="10"/>
      <c r="AE54" s="10"/>
    </row>
    <row r="55" spans="1:31">
      <c r="A55" s="9"/>
      <c r="B55" s="9"/>
      <c r="C55" s="9"/>
      <c r="D55" s="9"/>
      <c r="E55" s="10"/>
      <c r="F55" s="9"/>
      <c r="G55" s="9"/>
      <c r="H55" s="9"/>
      <c r="I55" s="9"/>
      <c r="J55" s="9"/>
      <c r="K55" s="9"/>
      <c r="L55" s="9"/>
      <c r="M55" s="9"/>
      <c r="N55" s="9"/>
      <c r="O55" s="10"/>
      <c r="P55" s="10"/>
      <c r="Q55" s="10"/>
      <c r="R55" s="10"/>
      <c r="S55" s="10"/>
      <c r="T55" s="10"/>
      <c r="U55" s="10"/>
      <c r="V55" s="10"/>
      <c r="W55" s="10"/>
      <c r="X55" s="10"/>
      <c r="Y55" s="10"/>
      <c r="Z55" s="10"/>
      <c r="AA55" s="10"/>
      <c r="AB55" s="10"/>
      <c r="AC55" s="10"/>
      <c r="AD55" s="10"/>
      <c r="AE55" s="10"/>
    </row>
    <row r="56" spans="1:31">
      <c r="A56" s="9"/>
      <c r="B56" s="9"/>
      <c r="C56" s="9"/>
      <c r="D56" s="9"/>
      <c r="E56" s="10"/>
      <c r="F56" s="9"/>
      <c r="G56" s="9"/>
      <c r="H56" s="9"/>
      <c r="I56" s="9"/>
      <c r="J56" s="9"/>
      <c r="K56" s="9"/>
      <c r="L56" s="9"/>
      <c r="M56" s="9"/>
      <c r="N56" s="9"/>
      <c r="O56" s="10"/>
      <c r="P56" s="10"/>
      <c r="Q56" s="10"/>
      <c r="R56" s="10"/>
      <c r="S56" s="10"/>
      <c r="T56" s="10"/>
      <c r="U56" s="10"/>
      <c r="V56" s="10"/>
      <c r="W56" s="10"/>
      <c r="X56" s="10"/>
      <c r="Y56" s="10"/>
      <c r="Z56" s="10"/>
      <c r="AA56" s="10"/>
      <c r="AB56" s="10"/>
      <c r="AC56" s="10"/>
      <c r="AD56" s="10"/>
      <c r="AE56" s="10"/>
    </row>
    <row r="57" spans="1:31">
      <c r="A57" s="9"/>
      <c r="B57" s="9"/>
      <c r="C57" s="9"/>
      <c r="D57" s="9"/>
      <c r="E57" s="10"/>
      <c r="F57" s="9"/>
      <c r="G57" s="9"/>
      <c r="H57" s="9"/>
      <c r="I57" s="9"/>
      <c r="J57" s="9"/>
      <c r="K57" s="9"/>
      <c r="L57" s="9"/>
      <c r="M57" s="9"/>
      <c r="N57" s="9"/>
      <c r="O57" s="10"/>
      <c r="P57" s="10"/>
      <c r="Q57" s="10"/>
      <c r="R57" s="10"/>
      <c r="S57" s="10"/>
      <c r="T57" s="10"/>
      <c r="U57" s="10"/>
      <c r="V57" s="10"/>
      <c r="W57" s="10"/>
      <c r="X57" s="10"/>
      <c r="Y57" s="10"/>
      <c r="Z57" s="10"/>
      <c r="AA57" s="10"/>
      <c r="AB57" s="10"/>
      <c r="AC57" s="10"/>
      <c r="AD57" s="10"/>
      <c r="AE57" s="10"/>
    </row>
    <row r="58" spans="1:31">
      <c r="A58" s="9"/>
      <c r="B58" s="9"/>
      <c r="C58" s="9"/>
      <c r="D58" s="9"/>
      <c r="E58" s="10"/>
      <c r="F58" s="9"/>
      <c r="G58" s="9"/>
      <c r="H58" s="9"/>
      <c r="I58" s="9"/>
      <c r="J58" s="9"/>
      <c r="K58" s="9"/>
      <c r="L58" s="9"/>
      <c r="M58" s="9"/>
      <c r="N58" s="9"/>
      <c r="O58" s="10"/>
      <c r="P58" s="10"/>
      <c r="Q58" s="10"/>
      <c r="R58" s="10"/>
      <c r="S58" s="10"/>
      <c r="T58" s="10"/>
      <c r="U58" s="10"/>
      <c r="V58" s="10"/>
      <c r="W58" s="10"/>
      <c r="X58" s="10"/>
      <c r="Y58" s="10"/>
      <c r="Z58" s="10"/>
      <c r="AA58" s="10"/>
      <c r="AB58" s="10"/>
      <c r="AC58" s="10"/>
      <c r="AD58" s="10"/>
      <c r="AE58" s="10"/>
    </row>
    <row r="59" spans="1:31">
      <c r="A59" s="9"/>
      <c r="B59" s="9"/>
      <c r="C59" s="9"/>
      <c r="D59" s="9"/>
      <c r="E59" s="10"/>
      <c r="F59" s="9"/>
      <c r="G59" s="9"/>
      <c r="H59" s="9"/>
      <c r="I59" s="9"/>
      <c r="J59" s="9"/>
      <c r="K59" s="9"/>
      <c r="L59" s="9"/>
      <c r="M59" s="9"/>
      <c r="N59" s="9"/>
      <c r="O59" s="10"/>
      <c r="P59" s="10"/>
      <c r="Q59" s="10"/>
      <c r="R59" s="10"/>
      <c r="S59" s="10"/>
      <c r="T59" s="10"/>
      <c r="U59" s="10"/>
      <c r="V59" s="10"/>
      <c r="W59" s="10"/>
      <c r="X59" s="10"/>
      <c r="Y59" s="10"/>
      <c r="Z59" s="10"/>
      <c r="AA59" s="10"/>
      <c r="AB59" s="10"/>
      <c r="AC59" s="10"/>
      <c r="AD59" s="10"/>
      <c r="AE59" s="10"/>
    </row>
    <row r="60" spans="1:31">
      <c r="A60" s="9"/>
      <c r="B60" s="9"/>
      <c r="C60" s="9"/>
      <c r="D60" s="9"/>
      <c r="E60" s="10"/>
      <c r="F60" s="9"/>
      <c r="G60" s="9"/>
      <c r="H60" s="9"/>
      <c r="I60" s="9"/>
      <c r="J60" s="9"/>
      <c r="K60" s="9"/>
      <c r="L60" s="9"/>
      <c r="M60" s="9"/>
      <c r="N60" s="9"/>
      <c r="O60" s="10"/>
      <c r="P60" s="10"/>
      <c r="Q60" s="10"/>
      <c r="R60" s="10"/>
      <c r="S60" s="10"/>
      <c r="T60" s="10"/>
      <c r="U60" s="10"/>
      <c r="V60" s="10"/>
      <c r="W60" s="10"/>
      <c r="X60" s="10"/>
      <c r="Y60" s="10"/>
      <c r="Z60" s="10"/>
      <c r="AA60" s="10"/>
      <c r="AB60" s="10"/>
      <c r="AC60" s="10"/>
      <c r="AD60" s="10"/>
      <c r="AE60" s="10"/>
    </row>
    <row r="61" spans="1:31">
      <c r="A61" s="9"/>
      <c r="B61" s="9"/>
      <c r="C61" s="9"/>
      <c r="D61" s="9"/>
      <c r="E61" s="10"/>
      <c r="F61" s="9"/>
      <c r="G61" s="9"/>
      <c r="H61" s="9"/>
      <c r="I61" s="9"/>
      <c r="J61" s="9"/>
      <c r="K61" s="9"/>
      <c r="L61" s="9"/>
      <c r="M61" s="9"/>
      <c r="N61" s="9"/>
      <c r="O61" s="10"/>
      <c r="P61" s="10"/>
      <c r="Q61" s="10"/>
      <c r="R61" s="10"/>
      <c r="S61" s="10"/>
      <c r="T61" s="10"/>
      <c r="U61" s="10"/>
      <c r="V61" s="10"/>
      <c r="W61" s="10"/>
      <c r="X61" s="10"/>
      <c r="Y61" s="10"/>
      <c r="Z61" s="10"/>
      <c r="AA61" s="10"/>
      <c r="AB61" s="10"/>
      <c r="AC61" s="10"/>
      <c r="AD61" s="10"/>
      <c r="AE61" s="10"/>
    </row>
    <row r="62" spans="1:31">
      <c r="A62" s="9"/>
      <c r="B62" s="9"/>
      <c r="C62" s="9"/>
      <c r="D62" s="9"/>
      <c r="E62" s="10"/>
      <c r="F62" s="9"/>
      <c r="G62" s="9"/>
      <c r="H62" s="9"/>
      <c r="I62" s="9"/>
      <c r="J62" s="9"/>
      <c r="K62" s="9"/>
      <c r="L62" s="9"/>
      <c r="M62" s="9"/>
      <c r="N62" s="9"/>
      <c r="O62" s="10"/>
      <c r="P62" s="10"/>
      <c r="Q62" s="10"/>
      <c r="R62" s="10"/>
      <c r="S62" s="10"/>
      <c r="T62" s="10"/>
      <c r="U62" s="10"/>
      <c r="V62" s="10"/>
      <c r="W62" s="10"/>
      <c r="X62" s="10"/>
      <c r="Y62" s="10"/>
      <c r="Z62" s="10"/>
      <c r="AA62" s="10"/>
      <c r="AB62" s="10"/>
      <c r="AC62" s="10"/>
      <c r="AD62" s="10"/>
      <c r="AE62" s="10"/>
    </row>
    <row r="63" spans="1:31">
      <c r="A63" s="9"/>
      <c r="B63" s="9"/>
      <c r="C63" s="9"/>
      <c r="D63" s="9"/>
      <c r="E63" s="10"/>
      <c r="F63" s="9"/>
      <c r="G63" s="9"/>
      <c r="H63" s="9"/>
      <c r="I63" s="9"/>
      <c r="J63" s="9"/>
      <c r="K63" s="9"/>
      <c r="L63" s="9"/>
      <c r="M63" s="9"/>
      <c r="N63" s="9"/>
      <c r="O63" s="10"/>
      <c r="P63" s="10"/>
      <c r="Q63" s="10"/>
      <c r="R63" s="10"/>
      <c r="S63" s="10"/>
      <c r="T63" s="10"/>
      <c r="U63" s="10"/>
      <c r="V63" s="10"/>
      <c r="W63" s="10"/>
      <c r="X63" s="10"/>
      <c r="Y63" s="10"/>
      <c r="Z63" s="10"/>
      <c r="AA63" s="10"/>
      <c r="AB63" s="10"/>
      <c r="AC63" s="10"/>
      <c r="AD63" s="10"/>
      <c r="AE63" s="10"/>
    </row>
    <row r="64" spans="1:31">
      <c r="A64" s="9"/>
      <c r="B64" s="9"/>
      <c r="C64" s="9"/>
      <c r="D64" s="9"/>
      <c r="E64" s="10"/>
      <c r="F64" s="9"/>
      <c r="G64" s="9"/>
      <c r="H64" s="9"/>
      <c r="I64" s="9"/>
      <c r="J64" s="9"/>
      <c r="K64" s="9"/>
      <c r="L64" s="9"/>
      <c r="M64" s="9"/>
      <c r="N64" s="9"/>
      <c r="O64" s="10"/>
      <c r="P64" s="10"/>
      <c r="Q64" s="10"/>
      <c r="R64" s="10"/>
      <c r="S64" s="10"/>
      <c r="T64" s="10"/>
      <c r="U64" s="10"/>
      <c r="V64" s="10"/>
      <c r="W64" s="10"/>
      <c r="X64" s="10"/>
      <c r="Y64" s="10"/>
      <c r="Z64" s="10"/>
      <c r="AA64" s="10"/>
      <c r="AB64" s="10"/>
      <c r="AC64" s="10"/>
      <c r="AD64" s="10"/>
      <c r="AE64" s="10"/>
    </row>
    <row r="65" spans="1:31">
      <c r="A65" s="9"/>
      <c r="B65" s="9"/>
      <c r="C65" s="9"/>
      <c r="D65" s="9"/>
      <c r="E65" s="10"/>
      <c r="F65" s="9"/>
      <c r="G65" s="9"/>
      <c r="H65" s="9"/>
      <c r="I65" s="9"/>
      <c r="J65" s="9"/>
      <c r="K65" s="9"/>
      <c r="L65" s="9"/>
      <c r="M65" s="9"/>
      <c r="N65" s="9"/>
      <c r="O65" s="10"/>
      <c r="P65" s="10"/>
      <c r="Q65" s="10"/>
      <c r="R65" s="10"/>
      <c r="S65" s="10"/>
      <c r="T65" s="10"/>
      <c r="U65" s="10"/>
      <c r="V65" s="10"/>
      <c r="W65" s="10"/>
      <c r="X65" s="10"/>
      <c r="Y65" s="10"/>
      <c r="Z65" s="10"/>
      <c r="AA65" s="10"/>
      <c r="AB65" s="10"/>
      <c r="AC65" s="10"/>
      <c r="AD65" s="10"/>
      <c r="AE65" s="10"/>
    </row>
    <row r="66" spans="1:31">
      <c r="A66" s="9"/>
      <c r="B66" s="9"/>
      <c r="C66" s="9"/>
      <c r="D66" s="9"/>
      <c r="E66" s="10"/>
      <c r="F66" s="9"/>
      <c r="G66" s="9"/>
      <c r="H66" s="9"/>
      <c r="I66" s="9"/>
      <c r="J66" s="9"/>
      <c r="K66" s="9"/>
      <c r="L66" s="9"/>
      <c r="M66" s="9"/>
      <c r="N66" s="9"/>
      <c r="O66" s="10"/>
      <c r="P66" s="10"/>
      <c r="Q66" s="10"/>
      <c r="R66" s="10"/>
      <c r="S66" s="10"/>
      <c r="T66" s="10"/>
      <c r="U66" s="10"/>
      <c r="V66" s="10"/>
      <c r="W66" s="10"/>
      <c r="X66" s="10"/>
      <c r="Y66" s="10"/>
      <c r="Z66" s="10"/>
      <c r="AA66" s="10"/>
      <c r="AB66" s="10"/>
      <c r="AC66" s="10"/>
      <c r="AD66" s="10"/>
      <c r="AE66" s="10"/>
    </row>
    <row r="67" spans="1:31">
      <c r="A67" s="9"/>
      <c r="B67" s="9"/>
      <c r="C67" s="9"/>
      <c r="D67" s="9"/>
      <c r="E67" s="10"/>
      <c r="F67" s="9"/>
      <c r="G67" s="9"/>
      <c r="H67" s="9"/>
      <c r="I67" s="9"/>
      <c r="J67" s="9"/>
      <c r="K67" s="9"/>
      <c r="L67" s="9"/>
      <c r="M67" s="9"/>
      <c r="N67" s="9"/>
      <c r="O67" s="10"/>
      <c r="P67" s="10"/>
      <c r="Q67" s="10"/>
      <c r="R67" s="10"/>
      <c r="S67" s="10"/>
      <c r="T67" s="10"/>
      <c r="U67" s="10"/>
      <c r="V67" s="10"/>
      <c r="W67" s="10"/>
      <c r="X67" s="10"/>
      <c r="Y67" s="10"/>
      <c r="Z67" s="10"/>
      <c r="AA67" s="10"/>
      <c r="AB67" s="10"/>
      <c r="AC67" s="10"/>
      <c r="AD67" s="10"/>
      <c r="AE67" s="10"/>
    </row>
    <row r="68" spans="1:31">
      <c r="A68" s="9"/>
      <c r="B68" s="9"/>
      <c r="C68" s="9"/>
      <c r="D68" s="9"/>
      <c r="E68" s="10"/>
      <c r="F68" s="9"/>
      <c r="G68" s="9"/>
      <c r="H68" s="9"/>
      <c r="I68" s="9"/>
      <c r="J68" s="9"/>
      <c r="K68" s="9"/>
      <c r="L68" s="9"/>
      <c r="M68" s="9"/>
      <c r="N68" s="9"/>
      <c r="O68" s="10"/>
      <c r="P68" s="10"/>
      <c r="Q68" s="10"/>
      <c r="R68" s="10"/>
      <c r="S68" s="10"/>
      <c r="T68" s="10"/>
      <c r="U68" s="10"/>
      <c r="V68" s="10"/>
      <c r="W68" s="10"/>
      <c r="X68" s="10"/>
      <c r="Y68" s="10"/>
      <c r="Z68" s="10"/>
      <c r="AA68" s="10"/>
      <c r="AB68" s="10"/>
      <c r="AC68" s="10"/>
      <c r="AD68" s="10"/>
      <c r="AE68" s="10"/>
    </row>
    <row r="69" spans="1:31">
      <c r="A69" s="9"/>
      <c r="B69" s="9"/>
      <c r="C69" s="9"/>
      <c r="D69" s="9"/>
      <c r="E69" s="10"/>
      <c r="F69" s="9"/>
      <c r="G69" s="9"/>
      <c r="H69" s="9"/>
      <c r="I69" s="9"/>
      <c r="J69" s="9"/>
      <c r="K69" s="9"/>
      <c r="L69" s="9"/>
      <c r="M69" s="9"/>
      <c r="N69" s="9"/>
      <c r="O69" s="10"/>
      <c r="P69" s="10"/>
      <c r="Q69" s="10"/>
      <c r="R69" s="10"/>
      <c r="S69" s="10"/>
      <c r="T69" s="10"/>
      <c r="U69" s="10"/>
      <c r="V69" s="10"/>
      <c r="W69" s="10"/>
      <c r="X69" s="10"/>
      <c r="Y69" s="10"/>
      <c r="Z69" s="10"/>
      <c r="AA69" s="10"/>
      <c r="AB69" s="10"/>
      <c r="AC69" s="10"/>
      <c r="AD69" s="10"/>
      <c r="AE69" s="10"/>
    </row>
    <row r="70" spans="1:31">
      <c r="A70" s="9"/>
      <c r="B70" s="9"/>
      <c r="C70" s="9"/>
      <c r="D70" s="9"/>
      <c r="E70" s="10"/>
      <c r="F70" s="9"/>
      <c r="G70" s="9"/>
      <c r="H70" s="9"/>
      <c r="I70" s="9"/>
      <c r="J70" s="9"/>
      <c r="K70" s="9"/>
      <c r="L70" s="9"/>
      <c r="M70" s="9"/>
      <c r="N70" s="9"/>
      <c r="O70" s="10"/>
      <c r="P70" s="10"/>
      <c r="Q70" s="10"/>
      <c r="R70" s="10"/>
      <c r="S70" s="10"/>
      <c r="T70" s="10"/>
      <c r="U70" s="10"/>
      <c r="V70" s="10"/>
      <c r="W70" s="10"/>
      <c r="X70" s="10"/>
      <c r="Y70" s="10"/>
      <c r="Z70" s="10"/>
      <c r="AA70" s="10"/>
      <c r="AB70" s="10"/>
      <c r="AC70" s="10"/>
      <c r="AD70" s="10"/>
      <c r="AE70" s="10"/>
    </row>
    <row r="71" spans="1:31">
      <c r="A71" s="9"/>
      <c r="B71" s="9"/>
      <c r="C71" s="9"/>
      <c r="D71" s="9"/>
      <c r="E71" s="10"/>
      <c r="F71" s="9"/>
      <c r="G71" s="9"/>
      <c r="H71" s="9"/>
      <c r="I71" s="9"/>
      <c r="J71" s="9"/>
      <c r="K71" s="9"/>
      <c r="L71" s="9"/>
      <c r="M71" s="9"/>
      <c r="N71" s="9"/>
      <c r="O71" s="10"/>
      <c r="P71" s="10"/>
      <c r="Q71" s="10"/>
      <c r="R71" s="10"/>
      <c r="S71" s="10"/>
      <c r="T71" s="10"/>
      <c r="U71" s="10"/>
      <c r="V71" s="10"/>
      <c r="W71" s="10"/>
      <c r="X71" s="10"/>
      <c r="Y71" s="10"/>
      <c r="Z71" s="10"/>
      <c r="AA71" s="10"/>
      <c r="AB71" s="10"/>
      <c r="AC71" s="10"/>
      <c r="AD71" s="10"/>
      <c r="AE71" s="10"/>
    </row>
    <row r="72" spans="1:31">
      <c r="A72" s="9"/>
      <c r="B72" s="9"/>
      <c r="C72" s="9"/>
      <c r="D72" s="9"/>
      <c r="E72" s="10"/>
      <c r="F72" s="9"/>
      <c r="G72" s="9"/>
      <c r="H72" s="9"/>
      <c r="I72" s="9"/>
      <c r="J72" s="9"/>
      <c r="K72" s="9"/>
      <c r="L72" s="9"/>
      <c r="M72" s="9"/>
      <c r="N72" s="9"/>
      <c r="O72" s="10"/>
      <c r="P72" s="10"/>
      <c r="Q72" s="10"/>
      <c r="R72" s="10"/>
      <c r="S72" s="10"/>
      <c r="T72" s="10"/>
      <c r="U72" s="10"/>
      <c r="V72" s="10"/>
      <c r="W72" s="10"/>
      <c r="X72" s="10"/>
      <c r="Y72" s="10"/>
      <c r="Z72" s="10"/>
      <c r="AA72" s="10"/>
      <c r="AB72" s="10"/>
      <c r="AC72" s="10"/>
      <c r="AD72" s="10"/>
      <c r="AE72" s="10"/>
    </row>
    <row r="73" spans="1:31">
      <c r="A73" s="9"/>
      <c r="B73" s="9"/>
      <c r="C73" s="9"/>
      <c r="D73" s="9"/>
      <c r="E73" s="10"/>
      <c r="F73" s="9"/>
      <c r="G73" s="9"/>
      <c r="H73" s="9"/>
      <c r="I73" s="9"/>
      <c r="J73" s="9"/>
      <c r="K73" s="9"/>
      <c r="L73" s="9"/>
      <c r="M73" s="9"/>
      <c r="N73" s="9"/>
      <c r="O73" s="10"/>
      <c r="P73" s="10"/>
      <c r="Q73" s="10"/>
      <c r="R73" s="10"/>
      <c r="S73" s="10"/>
      <c r="T73" s="10"/>
      <c r="U73" s="10"/>
      <c r="V73" s="10"/>
      <c r="W73" s="10"/>
      <c r="X73" s="10"/>
      <c r="Y73" s="10"/>
      <c r="Z73" s="10"/>
      <c r="AA73" s="10"/>
      <c r="AB73" s="10"/>
      <c r="AC73" s="10"/>
      <c r="AD73" s="10"/>
      <c r="AE73" s="10"/>
    </row>
    <row r="74" spans="1:31">
      <c r="A74" s="9"/>
      <c r="B74" s="9"/>
      <c r="C74" s="9"/>
      <c r="D74" s="9"/>
      <c r="E74" s="10"/>
      <c r="F74" s="9"/>
      <c r="G74" s="9"/>
      <c r="H74" s="9"/>
      <c r="I74" s="9"/>
      <c r="J74" s="9"/>
      <c r="K74" s="9"/>
      <c r="L74" s="9"/>
      <c r="M74" s="9"/>
      <c r="N74" s="9"/>
      <c r="O74" s="10"/>
      <c r="P74" s="10"/>
      <c r="Q74" s="10"/>
      <c r="R74" s="10"/>
      <c r="S74" s="10"/>
      <c r="T74" s="10"/>
      <c r="U74" s="10"/>
      <c r="V74" s="10"/>
      <c r="W74" s="10"/>
      <c r="X74" s="10"/>
      <c r="Y74" s="10"/>
      <c r="Z74" s="10"/>
      <c r="AA74" s="10"/>
      <c r="AB74" s="10"/>
      <c r="AC74" s="10"/>
      <c r="AD74" s="10"/>
      <c r="AE74" s="10"/>
    </row>
    <row r="75" spans="1:31">
      <c r="A75" s="9"/>
      <c r="B75" s="9"/>
      <c r="C75" s="9"/>
      <c r="D75" s="9"/>
      <c r="E75" s="10"/>
      <c r="F75" s="9"/>
      <c r="G75" s="9"/>
      <c r="H75" s="9"/>
      <c r="I75" s="9"/>
      <c r="J75" s="9"/>
      <c r="K75" s="9"/>
      <c r="L75" s="9"/>
      <c r="M75" s="9"/>
      <c r="N75" s="9"/>
      <c r="O75" s="10"/>
      <c r="P75" s="10"/>
      <c r="Q75" s="10"/>
      <c r="R75" s="10"/>
      <c r="S75" s="10"/>
      <c r="T75" s="10"/>
      <c r="U75" s="10"/>
      <c r="V75" s="10"/>
      <c r="W75" s="10"/>
      <c r="X75" s="10"/>
      <c r="Y75" s="10"/>
      <c r="Z75" s="10"/>
      <c r="AA75" s="10"/>
      <c r="AB75" s="10"/>
      <c r="AC75" s="10"/>
      <c r="AD75" s="10"/>
      <c r="AE75" s="10"/>
    </row>
    <row r="76" spans="1:31">
      <c r="A76" s="9"/>
      <c r="B76" s="9"/>
      <c r="C76" s="9"/>
      <c r="D76" s="9"/>
      <c r="E76" s="10"/>
      <c r="F76" s="9"/>
      <c r="G76" s="9"/>
      <c r="H76" s="9"/>
      <c r="I76" s="9"/>
      <c r="J76" s="9"/>
      <c r="K76" s="9"/>
      <c r="L76" s="9"/>
      <c r="M76" s="9"/>
      <c r="N76" s="9"/>
      <c r="O76" s="10"/>
      <c r="P76" s="10"/>
      <c r="Q76" s="10"/>
      <c r="R76" s="10"/>
      <c r="S76" s="10"/>
      <c r="T76" s="10"/>
      <c r="U76" s="10"/>
      <c r="V76" s="10"/>
      <c r="W76" s="10"/>
      <c r="X76" s="10"/>
      <c r="Y76" s="10"/>
      <c r="Z76" s="10"/>
      <c r="AA76" s="10"/>
      <c r="AB76" s="10"/>
      <c r="AC76" s="10"/>
      <c r="AD76" s="10"/>
      <c r="AE76" s="10"/>
    </row>
    <row r="77" spans="1:31">
      <c r="A77" s="9"/>
      <c r="B77" s="9"/>
      <c r="C77" s="9"/>
      <c r="D77" s="9"/>
      <c r="E77" s="10"/>
      <c r="F77" s="9"/>
      <c r="G77" s="9"/>
      <c r="H77" s="9"/>
      <c r="I77" s="9"/>
      <c r="J77" s="9"/>
      <c r="K77" s="9"/>
      <c r="L77" s="9"/>
      <c r="M77" s="9"/>
      <c r="N77" s="9"/>
      <c r="O77" s="10"/>
      <c r="P77" s="10"/>
      <c r="Q77" s="10"/>
      <c r="R77" s="10"/>
      <c r="S77" s="10"/>
      <c r="T77" s="10"/>
      <c r="U77" s="10"/>
      <c r="V77" s="10"/>
      <c r="W77" s="10"/>
      <c r="X77" s="10"/>
      <c r="Y77" s="10"/>
      <c r="Z77" s="10"/>
      <c r="AA77" s="10"/>
      <c r="AB77" s="10"/>
      <c r="AC77" s="10"/>
      <c r="AD77" s="10"/>
      <c r="AE77" s="10"/>
    </row>
    <row r="78" spans="1:31">
      <c r="A78" s="9"/>
      <c r="B78" s="9"/>
      <c r="C78" s="9"/>
      <c r="D78" s="9"/>
      <c r="E78" s="10"/>
      <c r="F78" s="9"/>
      <c r="G78" s="9"/>
      <c r="H78" s="9"/>
      <c r="I78" s="9"/>
      <c r="J78" s="9"/>
      <c r="K78" s="9"/>
      <c r="L78" s="9"/>
      <c r="M78" s="9"/>
      <c r="N78" s="9"/>
      <c r="O78" s="10"/>
      <c r="P78" s="10"/>
      <c r="Q78" s="10"/>
      <c r="R78" s="10"/>
      <c r="S78" s="10"/>
      <c r="T78" s="10"/>
      <c r="U78" s="10"/>
      <c r="V78" s="10"/>
      <c r="W78" s="10"/>
      <c r="X78" s="10"/>
      <c r="Y78" s="10"/>
      <c r="Z78" s="10"/>
      <c r="AA78" s="10"/>
      <c r="AB78" s="10"/>
      <c r="AC78" s="10"/>
      <c r="AD78" s="10"/>
      <c r="AE78" s="10"/>
    </row>
    <row r="79" spans="1:31">
      <c r="A79" s="9"/>
      <c r="B79" s="9"/>
      <c r="C79" s="9"/>
      <c r="D79" s="9"/>
      <c r="E79" s="10"/>
      <c r="F79" s="9"/>
      <c r="G79" s="9"/>
      <c r="H79" s="9"/>
      <c r="I79" s="9"/>
      <c r="J79" s="9"/>
      <c r="K79" s="9"/>
      <c r="L79" s="9"/>
      <c r="M79" s="9"/>
      <c r="N79" s="9"/>
      <c r="O79" s="10"/>
      <c r="P79" s="10"/>
      <c r="Q79" s="10"/>
      <c r="R79" s="10"/>
      <c r="S79" s="10"/>
      <c r="T79" s="10"/>
      <c r="U79" s="10"/>
      <c r="V79" s="10"/>
      <c r="W79" s="10"/>
      <c r="X79" s="10"/>
      <c r="Y79" s="10"/>
      <c r="Z79" s="10"/>
      <c r="AA79" s="10"/>
      <c r="AB79" s="10"/>
      <c r="AC79" s="10"/>
      <c r="AD79" s="10"/>
      <c r="AE79" s="10"/>
    </row>
    <row r="80" spans="1:31">
      <c r="A80" s="9"/>
      <c r="B80" s="9"/>
      <c r="C80" s="9"/>
      <c r="D80" s="9"/>
      <c r="E80" s="10"/>
      <c r="F80" s="9"/>
      <c r="G80" s="9"/>
      <c r="H80" s="9"/>
      <c r="I80" s="9"/>
      <c r="J80" s="9"/>
      <c r="K80" s="9"/>
      <c r="L80" s="9"/>
      <c r="M80" s="9"/>
      <c r="N80" s="9"/>
      <c r="O80" s="10"/>
      <c r="P80" s="10"/>
      <c r="Q80" s="10"/>
      <c r="R80" s="10"/>
      <c r="S80" s="10"/>
      <c r="T80" s="10"/>
      <c r="U80" s="10"/>
      <c r="V80" s="10"/>
      <c r="W80" s="10"/>
      <c r="X80" s="10"/>
      <c r="Y80" s="10"/>
      <c r="Z80" s="10"/>
      <c r="AA80" s="10"/>
      <c r="AB80" s="10"/>
      <c r="AC80" s="10"/>
      <c r="AD80" s="10"/>
      <c r="AE80" s="10"/>
    </row>
    <row r="81" spans="1:31">
      <c r="A81" s="9"/>
      <c r="B81" s="9"/>
      <c r="C81" s="9"/>
      <c r="D81" s="9"/>
      <c r="E81" s="10"/>
      <c r="F81" s="9"/>
      <c r="G81" s="9"/>
      <c r="H81" s="9"/>
      <c r="I81" s="9"/>
      <c r="J81" s="9"/>
      <c r="K81" s="9"/>
      <c r="L81" s="9"/>
      <c r="M81" s="9"/>
      <c r="N81" s="9"/>
      <c r="O81" s="10"/>
      <c r="P81" s="10"/>
      <c r="Q81" s="10"/>
      <c r="R81" s="10"/>
      <c r="S81" s="10"/>
      <c r="T81" s="10"/>
      <c r="U81" s="10"/>
      <c r="V81" s="10"/>
      <c r="W81" s="10"/>
      <c r="X81" s="10"/>
      <c r="Y81" s="10"/>
      <c r="Z81" s="10"/>
      <c r="AA81" s="10"/>
      <c r="AB81" s="10"/>
      <c r="AC81" s="10"/>
      <c r="AD81" s="10"/>
      <c r="AE81" s="10"/>
    </row>
    <row r="82" spans="1:31">
      <c r="A82" s="9"/>
      <c r="B82" s="9"/>
      <c r="C82" s="9"/>
      <c r="D82" s="9"/>
      <c r="E82" s="10"/>
      <c r="F82" s="9"/>
      <c r="G82" s="9"/>
      <c r="H82" s="9"/>
      <c r="I82" s="9"/>
      <c r="J82" s="9"/>
      <c r="K82" s="9"/>
      <c r="L82" s="9"/>
      <c r="M82" s="9"/>
      <c r="N82" s="9"/>
      <c r="O82" s="10"/>
      <c r="P82" s="10"/>
      <c r="Q82" s="10"/>
      <c r="R82" s="10"/>
      <c r="S82" s="10"/>
      <c r="T82" s="10"/>
      <c r="U82" s="10"/>
      <c r="V82" s="10"/>
      <c r="W82" s="10"/>
      <c r="X82" s="10"/>
      <c r="Y82" s="10"/>
      <c r="Z82" s="10"/>
      <c r="AA82" s="10"/>
      <c r="AB82" s="10"/>
      <c r="AC82" s="10"/>
      <c r="AD82" s="10"/>
      <c r="AE82" s="10"/>
    </row>
    <row r="83" spans="1:31">
      <c r="A83" s="9"/>
      <c r="B83" s="9"/>
      <c r="C83" s="9"/>
      <c r="D83" s="9"/>
      <c r="E83" s="10"/>
      <c r="F83" s="9"/>
      <c r="G83" s="9"/>
      <c r="H83" s="9"/>
      <c r="I83" s="9"/>
      <c r="J83" s="9"/>
      <c r="K83" s="9"/>
      <c r="L83" s="9"/>
      <c r="M83" s="9"/>
      <c r="N83" s="9"/>
      <c r="O83" s="10"/>
      <c r="P83" s="10"/>
      <c r="Q83" s="10"/>
      <c r="R83" s="10"/>
      <c r="S83" s="10"/>
      <c r="T83" s="10"/>
      <c r="U83" s="10"/>
      <c r="V83" s="10"/>
      <c r="W83" s="10"/>
      <c r="X83" s="10"/>
      <c r="Y83" s="10"/>
      <c r="Z83" s="10"/>
      <c r="AA83" s="10"/>
      <c r="AB83" s="10"/>
      <c r="AC83" s="10"/>
      <c r="AD83" s="10"/>
      <c r="AE83" s="10"/>
    </row>
    <row r="84" spans="1:31">
      <c r="A84" s="9"/>
      <c r="B84" s="9"/>
      <c r="C84" s="9"/>
      <c r="D84" s="9"/>
      <c r="E84" s="10"/>
      <c r="F84" s="9"/>
      <c r="G84" s="9"/>
      <c r="H84" s="9"/>
      <c r="I84" s="9"/>
      <c r="J84" s="9"/>
      <c r="K84" s="9"/>
      <c r="L84" s="9"/>
      <c r="M84" s="9"/>
      <c r="N84" s="9"/>
      <c r="O84" s="10"/>
      <c r="P84" s="10"/>
      <c r="Q84" s="10"/>
      <c r="R84" s="10"/>
      <c r="S84" s="10"/>
      <c r="T84" s="10"/>
      <c r="U84" s="10"/>
      <c r="V84" s="10"/>
      <c r="W84" s="10"/>
      <c r="X84" s="10"/>
      <c r="Y84" s="10"/>
      <c r="Z84" s="10"/>
      <c r="AA84" s="10"/>
      <c r="AB84" s="10"/>
      <c r="AC84" s="10"/>
      <c r="AD84" s="10"/>
      <c r="AE84" s="10"/>
    </row>
    <row r="85" spans="1:31">
      <c r="A85" s="9"/>
      <c r="B85" s="9"/>
      <c r="C85" s="9"/>
      <c r="D85" s="9"/>
      <c r="E85" s="10"/>
      <c r="F85" s="9"/>
      <c r="G85" s="9"/>
      <c r="H85" s="9"/>
      <c r="I85" s="9"/>
      <c r="J85" s="9"/>
      <c r="K85" s="9"/>
      <c r="L85" s="9"/>
      <c r="M85" s="9"/>
      <c r="N85" s="9"/>
      <c r="O85" s="10"/>
      <c r="P85" s="10"/>
      <c r="Q85" s="10"/>
      <c r="R85" s="10"/>
      <c r="S85" s="10"/>
      <c r="T85" s="10"/>
      <c r="U85" s="10"/>
      <c r="V85" s="10"/>
      <c r="W85" s="10"/>
      <c r="X85" s="10"/>
      <c r="Y85" s="10"/>
      <c r="Z85" s="10"/>
      <c r="AA85" s="10"/>
      <c r="AB85" s="10"/>
      <c r="AC85" s="10"/>
      <c r="AD85" s="10"/>
      <c r="AE85" s="10"/>
    </row>
    <row r="86" spans="1:31">
      <c r="A86" s="9"/>
      <c r="B86" s="9"/>
      <c r="C86" s="9"/>
      <c r="D86" s="9"/>
      <c r="E86" s="10"/>
      <c r="F86" s="9"/>
      <c r="G86" s="9"/>
      <c r="H86" s="9"/>
      <c r="I86" s="9"/>
      <c r="J86" s="9"/>
      <c r="K86" s="9"/>
      <c r="L86" s="9"/>
      <c r="M86" s="9"/>
      <c r="N86" s="9"/>
      <c r="O86" s="10"/>
      <c r="P86" s="10"/>
      <c r="Q86" s="10"/>
      <c r="R86" s="10"/>
      <c r="S86" s="10"/>
      <c r="T86" s="10"/>
      <c r="U86" s="10"/>
      <c r="V86" s="10"/>
      <c r="W86" s="10"/>
      <c r="X86" s="10"/>
      <c r="Y86" s="10"/>
      <c r="Z86" s="10"/>
      <c r="AA86" s="10"/>
      <c r="AB86" s="10"/>
      <c r="AC86" s="10"/>
      <c r="AD86" s="10"/>
      <c r="AE86" s="10"/>
    </row>
    <row r="87" spans="1:31">
      <c r="A87" s="9"/>
      <c r="B87" s="9"/>
      <c r="C87" s="9"/>
      <c r="D87" s="9"/>
      <c r="E87" s="10"/>
      <c r="F87" s="9"/>
      <c r="G87" s="9"/>
      <c r="H87" s="9"/>
      <c r="I87" s="9"/>
      <c r="J87" s="9"/>
      <c r="K87" s="9"/>
      <c r="L87" s="9"/>
      <c r="M87" s="9"/>
      <c r="N87" s="9"/>
      <c r="O87" s="10"/>
      <c r="P87" s="10"/>
      <c r="Q87" s="10"/>
      <c r="R87" s="10"/>
      <c r="S87" s="10"/>
      <c r="T87" s="10"/>
      <c r="U87" s="10"/>
      <c r="V87" s="10"/>
      <c r="W87" s="10"/>
      <c r="X87" s="10"/>
      <c r="Y87" s="10"/>
      <c r="Z87" s="10"/>
      <c r="AA87" s="10"/>
      <c r="AB87" s="10"/>
      <c r="AC87" s="10"/>
      <c r="AD87" s="10"/>
      <c r="AE87" s="10"/>
    </row>
    <row r="88" spans="1:31">
      <c r="A88" s="9"/>
      <c r="B88" s="9"/>
      <c r="C88" s="9"/>
      <c r="D88" s="9"/>
      <c r="E88" s="10"/>
      <c r="F88" s="9"/>
      <c r="G88" s="9"/>
      <c r="H88" s="9"/>
      <c r="I88" s="9"/>
      <c r="J88" s="9"/>
      <c r="K88" s="9"/>
      <c r="L88" s="9"/>
      <c r="M88" s="9"/>
      <c r="N88" s="9"/>
      <c r="O88" s="10"/>
      <c r="P88" s="10"/>
      <c r="Q88" s="10"/>
      <c r="R88" s="10"/>
      <c r="S88" s="10"/>
      <c r="T88" s="10"/>
      <c r="U88" s="10"/>
      <c r="V88" s="10"/>
      <c r="W88" s="10"/>
      <c r="X88" s="10"/>
      <c r="Y88" s="10"/>
      <c r="Z88" s="10"/>
      <c r="AA88" s="10"/>
      <c r="AB88" s="10"/>
      <c r="AC88" s="10"/>
      <c r="AD88" s="10"/>
      <c r="AE88" s="10"/>
    </row>
    <row r="89" spans="1:31">
      <c r="A89" s="9"/>
      <c r="B89" s="9"/>
      <c r="C89" s="9"/>
      <c r="D89" s="9"/>
      <c r="E89" s="10"/>
      <c r="F89" s="9"/>
      <c r="G89" s="9"/>
      <c r="H89" s="9"/>
      <c r="I89" s="9"/>
      <c r="J89" s="9"/>
      <c r="K89" s="9"/>
      <c r="L89" s="9"/>
      <c r="M89" s="9"/>
      <c r="N89" s="9"/>
      <c r="O89" s="10"/>
      <c r="P89" s="10"/>
      <c r="Q89" s="10"/>
      <c r="R89" s="10"/>
      <c r="S89" s="10"/>
      <c r="T89" s="10"/>
      <c r="U89" s="10"/>
      <c r="V89" s="10"/>
      <c r="W89" s="10"/>
      <c r="X89" s="10"/>
      <c r="Y89" s="10"/>
      <c r="Z89" s="10"/>
      <c r="AA89" s="10"/>
      <c r="AB89" s="10"/>
      <c r="AC89" s="10"/>
      <c r="AD89" s="10"/>
      <c r="AE89" s="10"/>
    </row>
    <row r="90" spans="1:31">
      <c r="A90" s="9"/>
      <c r="B90" s="9"/>
      <c r="C90" s="9"/>
      <c r="D90" s="9"/>
      <c r="E90" s="10"/>
      <c r="F90" s="9"/>
      <c r="G90" s="9"/>
      <c r="H90" s="9"/>
      <c r="I90" s="9"/>
      <c r="J90" s="9"/>
      <c r="K90" s="9"/>
      <c r="L90" s="9"/>
      <c r="M90" s="9"/>
      <c r="N90" s="9"/>
      <c r="O90" s="10"/>
      <c r="P90" s="10"/>
      <c r="Q90" s="10"/>
      <c r="R90" s="10"/>
      <c r="S90" s="10"/>
      <c r="T90" s="10"/>
      <c r="U90" s="10"/>
      <c r="V90" s="10"/>
      <c r="W90" s="10"/>
      <c r="X90" s="10"/>
      <c r="Y90" s="10"/>
      <c r="Z90" s="10"/>
      <c r="AA90" s="10"/>
      <c r="AB90" s="10"/>
      <c r="AC90" s="10"/>
      <c r="AD90" s="10"/>
      <c r="AE90" s="10"/>
    </row>
    <row r="91" spans="1:31">
      <c r="A91" s="9"/>
      <c r="B91" s="9"/>
      <c r="C91" s="9"/>
      <c r="D91" s="9"/>
      <c r="E91" s="10"/>
      <c r="F91" s="9"/>
      <c r="G91" s="9"/>
      <c r="H91" s="9"/>
      <c r="I91" s="9"/>
      <c r="J91" s="9"/>
      <c r="K91" s="9"/>
      <c r="L91" s="9"/>
      <c r="M91" s="9"/>
      <c r="N91" s="9"/>
      <c r="O91" s="10"/>
      <c r="P91" s="10"/>
      <c r="Q91" s="10"/>
      <c r="R91" s="10"/>
      <c r="S91" s="10"/>
      <c r="T91" s="10"/>
      <c r="U91" s="10"/>
      <c r="V91" s="10"/>
      <c r="W91" s="10"/>
      <c r="X91" s="10"/>
      <c r="Y91" s="10"/>
      <c r="Z91" s="10"/>
      <c r="AA91" s="10"/>
      <c r="AB91" s="10"/>
      <c r="AC91" s="10"/>
      <c r="AD91" s="10"/>
      <c r="AE91" s="10"/>
    </row>
    <row r="92" spans="1:31">
      <c r="A92" s="9"/>
      <c r="B92" s="9"/>
      <c r="C92" s="9"/>
      <c r="D92" s="9"/>
      <c r="E92" s="10"/>
      <c r="F92" s="9"/>
      <c r="G92" s="9"/>
      <c r="H92" s="9"/>
      <c r="I92" s="9"/>
      <c r="J92" s="9"/>
      <c r="K92" s="9"/>
      <c r="L92" s="9"/>
      <c r="M92" s="9"/>
      <c r="N92" s="9"/>
      <c r="O92" s="10"/>
      <c r="P92" s="10"/>
      <c r="Q92" s="10"/>
      <c r="R92" s="10"/>
      <c r="S92" s="10"/>
      <c r="T92" s="10"/>
      <c r="U92" s="10"/>
      <c r="V92" s="10"/>
      <c r="W92" s="10"/>
      <c r="X92" s="10"/>
      <c r="Y92" s="10"/>
      <c r="Z92" s="10"/>
      <c r="AA92" s="10"/>
      <c r="AB92" s="10"/>
      <c r="AC92" s="10"/>
      <c r="AD92" s="10"/>
      <c r="AE92" s="10"/>
    </row>
    <row r="93" spans="1:31">
      <c r="A93" s="9"/>
      <c r="B93" s="9"/>
      <c r="C93" s="9"/>
      <c r="D93" s="9"/>
      <c r="E93" s="10"/>
      <c r="F93" s="9"/>
      <c r="G93" s="9"/>
      <c r="H93" s="9"/>
      <c r="I93" s="9"/>
      <c r="J93" s="9"/>
      <c r="K93" s="9"/>
      <c r="L93" s="9"/>
      <c r="M93" s="9"/>
      <c r="N93" s="9"/>
      <c r="O93" s="10"/>
      <c r="P93" s="10"/>
      <c r="Q93" s="10"/>
      <c r="R93" s="10"/>
      <c r="S93" s="10"/>
      <c r="T93" s="10"/>
      <c r="U93" s="10"/>
      <c r="V93" s="10"/>
      <c r="W93" s="10"/>
      <c r="X93" s="10"/>
      <c r="Y93" s="10"/>
      <c r="Z93" s="10"/>
      <c r="AA93" s="10"/>
      <c r="AB93" s="10"/>
      <c r="AC93" s="10"/>
      <c r="AD93" s="10"/>
      <c r="AE93" s="10"/>
    </row>
    <row r="94" spans="1:31">
      <c r="A94" s="9"/>
      <c r="B94" s="9"/>
      <c r="C94" s="9"/>
      <c r="D94" s="9"/>
      <c r="E94" s="10"/>
      <c r="F94" s="9"/>
      <c r="G94" s="9"/>
      <c r="H94" s="9"/>
      <c r="I94" s="9"/>
      <c r="J94" s="9"/>
      <c r="K94" s="9"/>
      <c r="L94" s="9"/>
      <c r="M94" s="9"/>
      <c r="N94" s="9"/>
      <c r="O94" s="10"/>
      <c r="P94" s="10"/>
      <c r="Q94" s="10"/>
      <c r="R94" s="10"/>
      <c r="S94" s="10"/>
      <c r="T94" s="10"/>
      <c r="U94" s="10"/>
      <c r="V94" s="10"/>
      <c r="W94" s="10"/>
      <c r="X94" s="10"/>
      <c r="Y94" s="10"/>
      <c r="Z94" s="10"/>
      <c r="AA94" s="10"/>
      <c r="AB94" s="10"/>
      <c r="AC94" s="10"/>
      <c r="AD94" s="10"/>
      <c r="AE94" s="10"/>
    </row>
    <row r="95" spans="1:31">
      <c r="A95" s="9"/>
      <c r="B95" s="9"/>
      <c r="C95" s="9"/>
      <c r="D95" s="9"/>
      <c r="E95" s="10"/>
      <c r="F95" s="9"/>
      <c r="G95" s="9"/>
      <c r="H95" s="9"/>
      <c r="I95" s="9"/>
      <c r="J95" s="9"/>
      <c r="K95" s="9"/>
      <c r="L95" s="9"/>
      <c r="M95" s="9"/>
      <c r="N95" s="9"/>
      <c r="O95" s="10"/>
      <c r="P95" s="10"/>
      <c r="Q95" s="10"/>
      <c r="R95" s="10"/>
      <c r="S95" s="10"/>
      <c r="T95" s="10"/>
      <c r="U95" s="10"/>
      <c r="V95" s="10"/>
      <c r="W95" s="10"/>
      <c r="X95" s="10"/>
      <c r="Y95" s="10"/>
      <c r="Z95" s="10"/>
      <c r="AA95" s="10"/>
      <c r="AB95" s="10"/>
      <c r="AC95" s="10"/>
      <c r="AD95" s="10"/>
      <c r="AE95" s="10"/>
    </row>
    <row r="96" spans="1:31">
      <c r="A96" s="9"/>
      <c r="B96" s="9"/>
      <c r="C96" s="9"/>
      <c r="D96" s="9"/>
      <c r="E96" s="10"/>
      <c r="F96" s="9"/>
      <c r="G96" s="9"/>
      <c r="H96" s="9"/>
      <c r="I96" s="9"/>
      <c r="J96" s="9"/>
      <c r="K96" s="9"/>
      <c r="L96" s="9"/>
      <c r="M96" s="9"/>
      <c r="N96" s="9"/>
      <c r="O96" s="10"/>
      <c r="P96" s="10"/>
      <c r="Q96" s="10"/>
      <c r="R96" s="10"/>
      <c r="S96" s="10"/>
      <c r="T96" s="10"/>
      <c r="U96" s="10"/>
      <c r="V96" s="10"/>
      <c r="W96" s="10"/>
      <c r="X96" s="10"/>
      <c r="Y96" s="10"/>
      <c r="Z96" s="10"/>
      <c r="AA96" s="10"/>
      <c r="AB96" s="10"/>
      <c r="AC96" s="10"/>
      <c r="AD96" s="10"/>
      <c r="AE96" s="10"/>
    </row>
    <row r="97" spans="1:31">
      <c r="A97" s="9"/>
      <c r="B97" s="9"/>
      <c r="C97" s="9"/>
      <c r="D97" s="9"/>
      <c r="E97" s="10"/>
      <c r="F97" s="9"/>
      <c r="G97" s="9"/>
      <c r="H97" s="9"/>
      <c r="I97" s="9"/>
      <c r="J97" s="9"/>
      <c r="K97" s="9"/>
      <c r="L97" s="9"/>
      <c r="M97" s="9"/>
      <c r="N97" s="9"/>
      <c r="O97" s="10"/>
      <c r="P97" s="10"/>
      <c r="Q97" s="10"/>
      <c r="R97" s="10"/>
      <c r="S97" s="10"/>
      <c r="T97" s="10"/>
      <c r="U97" s="10"/>
      <c r="V97" s="10"/>
      <c r="W97" s="10"/>
      <c r="X97" s="10"/>
      <c r="Y97" s="10"/>
      <c r="Z97" s="10"/>
      <c r="AA97" s="10"/>
      <c r="AB97" s="10"/>
      <c r="AC97" s="10"/>
      <c r="AD97" s="10"/>
      <c r="AE97" s="10"/>
    </row>
    <row r="98" spans="1:31">
      <c r="A98" s="9"/>
      <c r="B98" s="9"/>
      <c r="C98" s="9"/>
      <c r="D98" s="9"/>
      <c r="E98" s="10"/>
      <c r="F98" s="9"/>
      <c r="G98" s="9"/>
      <c r="H98" s="9"/>
      <c r="I98" s="9"/>
      <c r="J98" s="9"/>
      <c r="K98" s="9"/>
      <c r="L98" s="9"/>
      <c r="M98" s="9"/>
      <c r="N98" s="9"/>
      <c r="O98" s="10"/>
      <c r="P98" s="10"/>
      <c r="Q98" s="10"/>
      <c r="R98" s="10"/>
      <c r="S98" s="10"/>
      <c r="T98" s="10"/>
      <c r="U98" s="10"/>
      <c r="V98" s="10"/>
      <c r="W98" s="10"/>
      <c r="X98" s="10"/>
      <c r="Y98" s="10"/>
      <c r="Z98" s="10"/>
      <c r="AA98" s="10"/>
      <c r="AB98" s="10"/>
      <c r="AC98" s="10"/>
      <c r="AD98" s="10"/>
      <c r="AE98" s="10"/>
    </row>
    <row r="99" spans="1:31">
      <c r="A99" s="9"/>
      <c r="B99" s="9"/>
      <c r="C99" s="9"/>
      <c r="D99" s="9"/>
      <c r="E99" s="10"/>
      <c r="F99" s="9"/>
      <c r="G99" s="9"/>
      <c r="H99" s="9"/>
      <c r="I99" s="9"/>
      <c r="J99" s="9"/>
      <c r="K99" s="9"/>
      <c r="L99" s="9"/>
      <c r="M99" s="9"/>
      <c r="N99" s="9"/>
      <c r="O99" s="10"/>
      <c r="P99" s="10"/>
      <c r="Q99" s="10"/>
      <c r="R99" s="10"/>
      <c r="S99" s="10"/>
      <c r="T99" s="10"/>
      <c r="U99" s="10"/>
      <c r="V99" s="10"/>
      <c r="W99" s="10"/>
      <c r="X99" s="10"/>
      <c r="Y99" s="10"/>
      <c r="Z99" s="10"/>
      <c r="AA99" s="10"/>
      <c r="AB99" s="10"/>
      <c r="AC99" s="10"/>
      <c r="AD99" s="10"/>
      <c r="AE99" s="10"/>
    </row>
    <row r="100" spans="1:31">
      <c r="A100" s="9"/>
      <c r="B100" s="9"/>
      <c r="C100" s="9"/>
      <c r="D100" s="9"/>
      <c r="E100" s="10"/>
      <c r="F100" s="9"/>
      <c r="G100" s="9"/>
      <c r="H100" s="9"/>
      <c r="I100" s="9"/>
      <c r="J100" s="9"/>
      <c r="K100" s="9"/>
      <c r="L100" s="9"/>
      <c r="M100" s="9"/>
      <c r="N100" s="9"/>
      <c r="O100" s="10"/>
      <c r="P100" s="10"/>
      <c r="Q100" s="10"/>
      <c r="R100" s="10"/>
      <c r="S100" s="10"/>
      <c r="T100" s="10"/>
      <c r="U100" s="10"/>
      <c r="V100" s="10"/>
      <c r="W100" s="10"/>
      <c r="X100" s="10"/>
      <c r="Y100" s="10"/>
      <c r="Z100" s="10"/>
      <c r="AA100" s="10"/>
      <c r="AB100" s="10"/>
      <c r="AC100" s="10"/>
      <c r="AD100" s="10"/>
      <c r="AE100" s="10"/>
    </row>
    <row r="101" spans="1:31">
      <c r="A101" s="9"/>
      <c r="B101" s="9"/>
      <c r="C101" s="9"/>
      <c r="D101" s="9"/>
      <c r="E101" s="10"/>
      <c r="F101" s="9"/>
      <c r="G101" s="9"/>
      <c r="H101" s="9"/>
      <c r="I101" s="9"/>
      <c r="J101" s="9"/>
      <c r="K101" s="9"/>
      <c r="L101" s="9"/>
      <c r="M101" s="9"/>
      <c r="N101" s="9"/>
      <c r="O101" s="10"/>
      <c r="P101" s="10"/>
      <c r="Q101" s="10"/>
      <c r="R101" s="10"/>
      <c r="S101" s="10"/>
      <c r="T101" s="10"/>
      <c r="U101" s="10"/>
      <c r="V101" s="10"/>
      <c r="W101" s="10"/>
      <c r="X101" s="10"/>
      <c r="Y101" s="10"/>
      <c r="Z101" s="10"/>
      <c r="AA101" s="10"/>
      <c r="AB101" s="10"/>
      <c r="AC101" s="10"/>
      <c r="AD101" s="10"/>
      <c r="AE101" s="10"/>
    </row>
    <row r="102" spans="1:31">
      <c r="A102" s="9"/>
      <c r="B102" s="9"/>
      <c r="C102" s="9"/>
      <c r="D102" s="9"/>
      <c r="E102" s="10"/>
      <c r="F102" s="9"/>
      <c r="G102" s="9"/>
      <c r="H102" s="9"/>
      <c r="I102" s="9"/>
      <c r="J102" s="9"/>
      <c r="K102" s="9"/>
      <c r="L102" s="9"/>
      <c r="M102" s="9"/>
      <c r="N102" s="9"/>
      <c r="O102" s="10"/>
      <c r="P102" s="10"/>
      <c r="Q102" s="10"/>
      <c r="R102" s="10"/>
      <c r="S102" s="10"/>
      <c r="T102" s="10"/>
      <c r="U102" s="10"/>
      <c r="V102" s="10"/>
      <c r="W102" s="10"/>
      <c r="X102" s="10"/>
      <c r="Y102" s="10"/>
      <c r="Z102" s="10"/>
      <c r="AA102" s="10"/>
      <c r="AB102" s="10"/>
      <c r="AC102" s="10"/>
      <c r="AD102" s="10"/>
      <c r="AE102" s="10"/>
    </row>
    <row r="103" spans="1:31">
      <c r="A103" s="9"/>
      <c r="B103" s="9"/>
      <c r="C103" s="9"/>
      <c r="D103" s="9"/>
      <c r="E103" s="10"/>
      <c r="F103" s="9"/>
      <c r="G103" s="9"/>
      <c r="H103" s="9"/>
      <c r="I103" s="9"/>
      <c r="J103" s="9"/>
      <c r="K103" s="9"/>
      <c r="L103" s="9"/>
      <c r="M103" s="9"/>
      <c r="N103" s="9"/>
      <c r="O103" s="10"/>
      <c r="P103" s="10"/>
      <c r="Q103" s="10"/>
      <c r="R103" s="10"/>
      <c r="S103" s="10"/>
      <c r="T103" s="10"/>
      <c r="U103" s="10"/>
      <c r="V103" s="10"/>
      <c r="W103" s="10"/>
      <c r="X103" s="10"/>
      <c r="Y103" s="10"/>
      <c r="Z103" s="10"/>
      <c r="AA103" s="10"/>
      <c r="AB103" s="10"/>
      <c r="AC103" s="10"/>
      <c r="AD103" s="10"/>
      <c r="AE103" s="10"/>
    </row>
    <row r="104" spans="1:31">
      <c r="A104" s="9"/>
      <c r="B104" s="9"/>
      <c r="C104" s="9"/>
      <c r="D104" s="9"/>
      <c r="E104" s="10"/>
      <c r="F104" s="9"/>
      <c r="G104" s="9"/>
      <c r="H104" s="9"/>
      <c r="I104" s="9"/>
      <c r="J104" s="9"/>
      <c r="K104" s="9"/>
      <c r="L104" s="9"/>
      <c r="M104" s="9"/>
      <c r="N104" s="9"/>
      <c r="O104" s="10"/>
      <c r="P104" s="10"/>
      <c r="Q104" s="10"/>
      <c r="R104" s="10"/>
      <c r="S104" s="10"/>
      <c r="T104" s="10"/>
      <c r="U104" s="10"/>
      <c r="V104" s="10"/>
      <c r="W104" s="10"/>
      <c r="X104" s="10"/>
      <c r="Y104" s="10"/>
      <c r="Z104" s="10"/>
      <c r="AA104" s="10"/>
      <c r="AB104" s="10"/>
      <c r="AC104" s="10"/>
      <c r="AD104" s="10"/>
      <c r="AE104" s="10"/>
    </row>
    <row r="105" spans="1:31">
      <c r="A105" s="9"/>
      <c r="B105" s="9"/>
      <c r="C105" s="9"/>
      <c r="D105" s="9"/>
      <c r="E105" s="10"/>
      <c r="F105" s="9"/>
      <c r="G105" s="9"/>
      <c r="H105" s="9"/>
      <c r="I105" s="9"/>
      <c r="J105" s="9"/>
      <c r="K105" s="9"/>
      <c r="L105" s="9"/>
      <c r="M105" s="9"/>
      <c r="N105" s="9"/>
      <c r="O105" s="10"/>
      <c r="P105" s="10"/>
      <c r="Q105" s="10"/>
      <c r="R105" s="10"/>
      <c r="S105" s="10"/>
      <c r="T105" s="10"/>
      <c r="U105" s="10"/>
      <c r="V105" s="10"/>
      <c r="W105" s="10"/>
      <c r="X105" s="10"/>
      <c r="Y105" s="10"/>
      <c r="Z105" s="10"/>
      <c r="AA105" s="10"/>
      <c r="AB105" s="10"/>
      <c r="AC105" s="10"/>
      <c r="AD105" s="10"/>
      <c r="AE105" s="10"/>
    </row>
    <row r="106" spans="1:31">
      <c r="A106" s="9"/>
      <c r="B106" s="9"/>
      <c r="C106" s="9"/>
      <c r="D106" s="9"/>
      <c r="E106" s="10"/>
      <c r="F106" s="9"/>
      <c r="G106" s="9"/>
      <c r="H106" s="9"/>
      <c r="I106" s="9"/>
      <c r="J106" s="9"/>
      <c r="K106" s="9"/>
      <c r="L106" s="9"/>
      <c r="M106" s="9"/>
      <c r="N106" s="9"/>
      <c r="O106" s="10"/>
      <c r="P106" s="10"/>
      <c r="Q106" s="10"/>
      <c r="R106" s="10"/>
      <c r="S106" s="10"/>
      <c r="T106" s="10"/>
      <c r="U106" s="10"/>
      <c r="V106" s="10"/>
      <c r="W106" s="10"/>
      <c r="X106" s="10"/>
      <c r="Y106" s="10"/>
      <c r="Z106" s="10"/>
      <c r="AA106" s="10"/>
      <c r="AB106" s="10"/>
      <c r="AC106" s="10"/>
      <c r="AD106" s="10"/>
      <c r="AE106" s="10"/>
    </row>
    <row r="107" spans="1:31">
      <c r="A107" s="9"/>
      <c r="B107" s="9"/>
      <c r="C107" s="9"/>
      <c r="D107" s="9"/>
      <c r="E107" s="10"/>
      <c r="F107" s="9"/>
      <c r="G107" s="9"/>
      <c r="H107" s="9"/>
      <c r="I107" s="9"/>
      <c r="J107" s="9"/>
      <c r="K107" s="9"/>
      <c r="L107" s="9"/>
      <c r="M107" s="9"/>
      <c r="N107" s="9"/>
      <c r="O107" s="10"/>
      <c r="P107" s="10"/>
      <c r="Q107" s="10"/>
      <c r="R107" s="10"/>
      <c r="S107" s="10"/>
      <c r="T107" s="10"/>
      <c r="U107" s="10"/>
      <c r="V107" s="10"/>
      <c r="W107" s="10"/>
      <c r="X107" s="10"/>
      <c r="Y107" s="10"/>
      <c r="Z107" s="10"/>
      <c r="AA107" s="10"/>
      <c r="AB107" s="10"/>
      <c r="AC107" s="10"/>
      <c r="AD107" s="10"/>
      <c r="AE107" s="10"/>
    </row>
    <row r="108" spans="1:31">
      <c r="A108" s="9"/>
      <c r="B108" s="9"/>
      <c r="C108" s="9"/>
      <c r="D108" s="9"/>
      <c r="E108" s="10"/>
      <c r="F108" s="9"/>
      <c r="G108" s="9"/>
      <c r="H108" s="9"/>
      <c r="I108" s="9"/>
      <c r="J108" s="9"/>
      <c r="K108" s="9"/>
      <c r="L108" s="9"/>
      <c r="M108" s="9"/>
      <c r="N108" s="9"/>
      <c r="O108" s="10"/>
      <c r="P108" s="10"/>
      <c r="Q108" s="10"/>
      <c r="R108" s="10"/>
      <c r="S108" s="10"/>
      <c r="T108" s="10"/>
      <c r="U108" s="10"/>
      <c r="V108" s="10"/>
      <c r="W108" s="10"/>
      <c r="X108" s="10"/>
      <c r="Y108" s="10"/>
      <c r="Z108" s="10"/>
      <c r="AA108" s="10"/>
      <c r="AB108" s="10"/>
      <c r="AC108" s="10"/>
      <c r="AD108" s="10"/>
      <c r="AE108" s="10"/>
    </row>
    <row r="109" spans="1:31">
      <c r="A109" s="9"/>
      <c r="B109" s="9"/>
      <c r="C109" s="9"/>
      <c r="D109" s="9"/>
      <c r="E109" s="10"/>
      <c r="F109" s="9"/>
      <c r="G109" s="9"/>
      <c r="H109" s="9"/>
      <c r="I109" s="9"/>
      <c r="J109" s="9"/>
      <c r="K109" s="9"/>
      <c r="L109" s="9"/>
      <c r="M109" s="9"/>
      <c r="N109" s="9"/>
      <c r="O109" s="10"/>
      <c r="P109" s="10"/>
      <c r="Q109" s="10"/>
      <c r="R109" s="10"/>
      <c r="S109" s="10"/>
      <c r="T109" s="10"/>
      <c r="U109" s="10"/>
      <c r="V109" s="10"/>
      <c r="W109" s="10"/>
      <c r="X109" s="10"/>
      <c r="Y109" s="10"/>
      <c r="Z109" s="10"/>
      <c r="AA109" s="10"/>
      <c r="AB109" s="10"/>
      <c r="AC109" s="10"/>
      <c r="AD109" s="10"/>
      <c r="AE109" s="10"/>
    </row>
    <row r="110" spans="1:31">
      <c r="A110" s="9"/>
      <c r="B110" s="9"/>
      <c r="C110" s="9"/>
      <c r="D110" s="9"/>
      <c r="E110" s="9"/>
      <c r="F110" s="9"/>
      <c r="G110" s="9"/>
      <c r="H110" s="9"/>
      <c r="I110" s="9"/>
      <c r="J110" s="9"/>
      <c r="K110" s="9"/>
      <c r="L110" s="9"/>
      <c r="M110" s="9"/>
      <c r="N110" s="9"/>
      <c r="O110" s="10"/>
      <c r="P110" s="10"/>
      <c r="Q110" s="10"/>
      <c r="R110" s="10"/>
      <c r="S110" s="10"/>
      <c r="T110" s="10"/>
      <c r="U110" s="10"/>
      <c r="V110" s="10"/>
      <c r="W110" s="10"/>
      <c r="X110" s="10"/>
      <c r="Y110" s="10"/>
      <c r="Z110" s="10"/>
      <c r="AA110" s="10"/>
      <c r="AB110" s="10"/>
      <c r="AC110" s="10"/>
      <c r="AD110" s="10"/>
      <c r="AE110" s="10"/>
    </row>
    <row r="111" spans="1:31">
      <c r="A111" s="9"/>
      <c r="B111" s="9"/>
      <c r="C111" s="9"/>
      <c r="D111" s="9"/>
      <c r="E111" s="9"/>
      <c r="F111" s="9"/>
      <c r="G111" s="9"/>
      <c r="H111" s="9"/>
      <c r="I111" s="9"/>
      <c r="J111" s="9"/>
      <c r="K111" s="9"/>
      <c r="L111" s="9"/>
      <c r="M111" s="9"/>
      <c r="N111" s="9"/>
      <c r="O111" s="10"/>
      <c r="P111" s="10"/>
      <c r="Q111" s="10"/>
      <c r="R111" s="10"/>
      <c r="S111" s="10"/>
      <c r="T111" s="10"/>
      <c r="U111" s="10"/>
      <c r="V111" s="10"/>
      <c r="W111" s="10"/>
      <c r="X111" s="10"/>
      <c r="Y111" s="10"/>
      <c r="Z111" s="10"/>
      <c r="AA111" s="10"/>
      <c r="AB111" s="10"/>
      <c r="AC111" s="10"/>
      <c r="AD111" s="10"/>
      <c r="AE111" s="10"/>
    </row>
    <row r="112" spans="1:31">
      <c r="A112" s="9"/>
      <c r="B112" s="9"/>
      <c r="C112" s="9"/>
      <c r="D112" s="9"/>
      <c r="E112" s="9"/>
      <c r="F112" s="9"/>
      <c r="G112" s="9"/>
      <c r="H112" s="9"/>
      <c r="I112" s="9"/>
      <c r="J112" s="9"/>
      <c r="K112" s="9"/>
      <c r="L112" s="9"/>
      <c r="M112" s="9"/>
      <c r="N112" s="9"/>
      <c r="O112" s="10"/>
      <c r="P112" s="10"/>
      <c r="Q112" s="10"/>
      <c r="R112" s="10"/>
      <c r="S112" s="10"/>
      <c r="T112" s="10"/>
      <c r="U112" s="10"/>
      <c r="V112" s="10"/>
      <c r="W112" s="10"/>
      <c r="X112" s="10"/>
      <c r="Y112" s="10"/>
      <c r="Z112" s="10"/>
      <c r="AA112" s="10"/>
      <c r="AB112" s="10"/>
      <c r="AC112" s="10"/>
      <c r="AD112" s="10"/>
      <c r="AE112" s="10"/>
    </row>
    <row r="113" spans="1:31">
      <c r="A113" s="9"/>
      <c r="B113" s="9"/>
      <c r="C113" s="9"/>
      <c r="D113" s="9"/>
      <c r="E113" s="9"/>
      <c r="F113" s="9"/>
      <c r="G113" s="9"/>
      <c r="H113" s="9"/>
      <c r="I113" s="9"/>
      <c r="J113" s="9"/>
      <c r="K113" s="9"/>
      <c r="L113" s="9"/>
      <c r="M113" s="9"/>
      <c r="N113" s="9"/>
      <c r="O113" s="10"/>
      <c r="P113" s="10"/>
      <c r="Q113" s="10"/>
      <c r="R113" s="10"/>
      <c r="S113" s="10"/>
      <c r="T113" s="10"/>
      <c r="U113" s="10"/>
      <c r="V113" s="10"/>
      <c r="W113" s="10"/>
      <c r="X113" s="10"/>
      <c r="Y113" s="10"/>
      <c r="Z113" s="10"/>
      <c r="AA113" s="10"/>
      <c r="AB113" s="10"/>
      <c r="AC113" s="10"/>
      <c r="AD113" s="10"/>
      <c r="AE113" s="10"/>
    </row>
    <row r="114" spans="1:31">
      <c r="A114" s="9"/>
      <c r="B114" s="9"/>
      <c r="C114" s="9"/>
      <c r="D114" s="9"/>
      <c r="E114" s="9"/>
      <c r="F114" s="9"/>
      <c r="G114" s="9"/>
      <c r="H114" s="9"/>
      <c r="I114" s="9"/>
      <c r="J114" s="9"/>
      <c r="K114" s="9"/>
      <c r="L114" s="9"/>
      <c r="M114" s="9"/>
      <c r="N114" s="9"/>
      <c r="O114" s="10"/>
      <c r="P114" s="10"/>
      <c r="Q114" s="10"/>
      <c r="R114" s="10"/>
      <c r="S114" s="10"/>
      <c r="T114" s="10"/>
      <c r="U114" s="10"/>
      <c r="V114" s="10"/>
      <c r="W114" s="10"/>
      <c r="X114" s="10"/>
      <c r="Y114" s="10"/>
      <c r="Z114" s="10"/>
      <c r="AA114" s="10"/>
      <c r="AB114" s="10"/>
      <c r="AC114" s="10"/>
      <c r="AD114" s="10"/>
      <c r="AE114" s="10"/>
    </row>
    <row r="115" spans="1:31">
      <c r="A115" s="9"/>
      <c r="B115" s="9"/>
      <c r="C115" s="9"/>
      <c r="D115" s="9"/>
      <c r="E115" s="9"/>
      <c r="F115" s="9"/>
      <c r="G115" s="9"/>
      <c r="H115" s="9"/>
      <c r="I115" s="9"/>
      <c r="J115" s="9"/>
      <c r="K115" s="9"/>
      <c r="L115" s="9"/>
      <c r="M115" s="9"/>
      <c r="N115" s="9"/>
      <c r="O115" s="10"/>
      <c r="P115" s="10"/>
      <c r="Q115" s="10"/>
      <c r="R115" s="10"/>
      <c r="S115" s="10"/>
      <c r="T115" s="10"/>
      <c r="U115" s="10"/>
      <c r="V115" s="10"/>
      <c r="W115" s="10"/>
      <c r="X115" s="10"/>
      <c r="Y115" s="10"/>
      <c r="Z115" s="10"/>
      <c r="AA115" s="10"/>
      <c r="AB115" s="10"/>
      <c r="AC115" s="10"/>
      <c r="AD115" s="10"/>
      <c r="AE115" s="10"/>
    </row>
    <row r="116" spans="1:31">
      <c r="A116" s="9"/>
      <c r="B116" s="9"/>
      <c r="C116" s="9"/>
      <c r="D116" s="9"/>
      <c r="E116" s="9"/>
      <c r="F116" s="9"/>
      <c r="G116" s="9"/>
      <c r="H116" s="9"/>
      <c r="I116" s="9"/>
      <c r="J116" s="9"/>
      <c r="K116" s="9"/>
      <c r="L116" s="9"/>
      <c r="M116" s="9"/>
      <c r="N116" s="9"/>
      <c r="O116" s="10"/>
      <c r="P116" s="10"/>
      <c r="Q116" s="10"/>
      <c r="R116" s="10"/>
      <c r="S116" s="10"/>
      <c r="T116" s="10"/>
      <c r="U116" s="10"/>
      <c r="V116" s="10"/>
      <c r="W116" s="10"/>
      <c r="X116" s="10"/>
      <c r="Y116" s="10"/>
      <c r="Z116" s="10"/>
      <c r="AA116" s="10"/>
      <c r="AB116" s="10"/>
      <c r="AC116" s="10"/>
      <c r="AD116" s="10"/>
      <c r="AE116" s="10"/>
    </row>
    <row r="117" spans="1:31">
      <c r="A117" s="9"/>
      <c r="B117" s="9"/>
      <c r="C117" s="9"/>
      <c r="D117" s="9"/>
      <c r="E117" s="9"/>
      <c r="F117" s="9"/>
      <c r="G117" s="9"/>
      <c r="H117" s="9"/>
      <c r="I117" s="9"/>
      <c r="J117" s="9"/>
      <c r="K117" s="9"/>
      <c r="L117" s="9"/>
      <c r="M117" s="9"/>
      <c r="N117" s="9"/>
      <c r="O117" s="10"/>
      <c r="P117" s="10"/>
      <c r="Q117" s="10"/>
      <c r="R117" s="10"/>
      <c r="S117" s="10"/>
      <c r="T117" s="10"/>
      <c r="U117" s="10"/>
      <c r="V117" s="10"/>
      <c r="W117" s="10"/>
      <c r="X117" s="10"/>
      <c r="Y117" s="10"/>
      <c r="Z117" s="10"/>
      <c r="AA117" s="10"/>
      <c r="AB117" s="10"/>
      <c r="AC117" s="10"/>
      <c r="AD117" s="10"/>
      <c r="AE117" s="10"/>
    </row>
    <row r="118" spans="1:31">
      <c r="A118" s="9"/>
      <c r="B118" s="9"/>
      <c r="C118" s="9"/>
      <c r="D118" s="9"/>
      <c r="E118" s="9"/>
      <c r="F118" s="9"/>
      <c r="G118" s="9"/>
      <c r="H118" s="9"/>
      <c r="I118" s="9"/>
      <c r="J118" s="9"/>
      <c r="K118" s="9"/>
      <c r="L118" s="9"/>
      <c r="M118" s="9"/>
      <c r="N118" s="9"/>
      <c r="O118" s="10"/>
      <c r="P118" s="10"/>
      <c r="Q118" s="10"/>
      <c r="R118" s="10"/>
      <c r="S118" s="10"/>
      <c r="T118" s="10"/>
      <c r="U118" s="10"/>
      <c r="V118" s="10"/>
      <c r="W118" s="10"/>
      <c r="X118" s="10"/>
      <c r="Y118" s="10"/>
      <c r="Z118" s="10"/>
      <c r="AA118" s="10"/>
      <c r="AB118" s="10"/>
      <c r="AC118" s="10"/>
      <c r="AD118" s="10"/>
      <c r="AE118" s="10"/>
    </row>
    <row r="119" spans="1:31">
      <c r="A119" s="9"/>
      <c r="B119" s="9"/>
      <c r="C119" s="9"/>
      <c r="D119" s="9"/>
      <c r="E119" s="9"/>
      <c r="F119" s="9"/>
      <c r="G119" s="9"/>
      <c r="H119" s="9"/>
      <c r="I119" s="9"/>
      <c r="J119" s="9"/>
      <c r="K119" s="9"/>
      <c r="L119" s="9"/>
      <c r="M119" s="9"/>
      <c r="N119" s="9"/>
      <c r="O119" s="10"/>
      <c r="P119" s="10"/>
      <c r="Q119" s="10"/>
      <c r="R119" s="10"/>
      <c r="S119" s="10"/>
      <c r="T119" s="10"/>
      <c r="U119" s="10"/>
      <c r="V119" s="10"/>
      <c r="W119" s="10"/>
      <c r="X119" s="10"/>
      <c r="Y119" s="10"/>
      <c r="Z119" s="10"/>
      <c r="AA119" s="10"/>
      <c r="AB119" s="10"/>
      <c r="AC119" s="10"/>
      <c r="AD119" s="10"/>
      <c r="AE119" s="10"/>
    </row>
    <row r="120" spans="1:31">
      <c r="A120" s="9"/>
      <c r="B120" s="9"/>
      <c r="C120" s="9"/>
      <c r="D120" s="9"/>
      <c r="E120" s="9"/>
      <c r="F120" s="9"/>
      <c r="G120" s="9"/>
      <c r="H120" s="9"/>
      <c r="I120" s="9"/>
      <c r="J120" s="9"/>
      <c r="K120" s="9"/>
      <c r="L120" s="9"/>
      <c r="M120" s="9"/>
      <c r="N120" s="9"/>
      <c r="O120" s="10"/>
      <c r="P120" s="10"/>
      <c r="Q120" s="10"/>
      <c r="R120" s="10"/>
      <c r="S120" s="10"/>
      <c r="T120" s="10"/>
      <c r="U120" s="10"/>
      <c r="V120" s="10"/>
      <c r="W120" s="10"/>
      <c r="X120" s="10"/>
      <c r="Y120" s="10"/>
      <c r="Z120" s="10"/>
      <c r="AA120" s="10"/>
      <c r="AB120" s="10"/>
      <c r="AC120" s="10"/>
      <c r="AD120" s="10"/>
      <c r="AE120" s="10"/>
    </row>
    <row r="121" spans="1:31">
      <c r="A121" s="9"/>
      <c r="B121" s="9"/>
      <c r="C121" s="9"/>
      <c r="D121" s="9"/>
      <c r="E121" s="9"/>
      <c r="F121" s="9"/>
      <c r="G121" s="9"/>
      <c r="H121" s="9"/>
      <c r="I121" s="9"/>
      <c r="J121" s="9"/>
      <c r="K121" s="9"/>
      <c r="L121" s="9"/>
      <c r="M121" s="9"/>
      <c r="N121" s="9"/>
      <c r="O121" s="10"/>
      <c r="P121" s="10"/>
      <c r="Q121" s="10"/>
      <c r="R121" s="10"/>
      <c r="S121" s="10"/>
      <c r="T121" s="10"/>
      <c r="U121" s="10"/>
      <c r="V121" s="10"/>
      <c r="W121" s="10"/>
      <c r="X121" s="10"/>
      <c r="Y121" s="10"/>
      <c r="Z121" s="10"/>
      <c r="AA121" s="10"/>
      <c r="AB121" s="10"/>
      <c r="AC121" s="10"/>
      <c r="AD121" s="10"/>
      <c r="AE121" s="10"/>
    </row>
    <row r="122" spans="1:31">
      <c r="A122" s="9"/>
      <c r="B122" s="9"/>
      <c r="C122" s="9"/>
      <c r="D122" s="9"/>
      <c r="E122" s="9"/>
      <c r="F122" s="9"/>
      <c r="G122" s="9"/>
      <c r="H122" s="9"/>
      <c r="I122" s="9"/>
      <c r="J122" s="9"/>
      <c r="K122" s="9"/>
      <c r="L122" s="9"/>
      <c r="M122" s="9"/>
      <c r="N122" s="9"/>
      <c r="O122" s="10"/>
      <c r="P122" s="10"/>
      <c r="Q122" s="10"/>
      <c r="R122" s="10"/>
      <c r="S122" s="10"/>
      <c r="T122" s="10"/>
      <c r="U122" s="10"/>
      <c r="V122" s="10"/>
      <c r="W122" s="10"/>
      <c r="X122" s="10"/>
      <c r="Y122" s="10"/>
      <c r="Z122" s="10"/>
      <c r="AA122" s="10"/>
      <c r="AB122" s="10"/>
      <c r="AC122" s="10"/>
      <c r="AD122" s="10"/>
      <c r="AE122" s="10"/>
    </row>
    <row r="123" spans="1:31">
      <c r="A123" s="9"/>
      <c r="B123" s="9"/>
      <c r="C123" s="9"/>
      <c r="D123" s="9"/>
      <c r="E123" s="9"/>
      <c r="F123" s="9"/>
      <c r="G123" s="9"/>
      <c r="H123" s="9"/>
      <c r="I123" s="9"/>
      <c r="J123" s="9"/>
      <c r="K123" s="9"/>
      <c r="L123" s="9"/>
      <c r="M123" s="9"/>
      <c r="N123" s="9"/>
      <c r="O123" s="10"/>
      <c r="P123" s="10"/>
      <c r="Q123" s="10"/>
      <c r="R123" s="10"/>
      <c r="S123" s="10"/>
      <c r="T123" s="10"/>
      <c r="U123" s="10"/>
      <c r="V123" s="10"/>
      <c r="W123" s="10"/>
      <c r="X123" s="10"/>
      <c r="Y123" s="10"/>
      <c r="Z123" s="10"/>
      <c r="AA123" s="10"/>
      <c r="AB123" s="10"/>
      <c r="AC123" s="10"/>
      <c r="AD123" s="10"/>
      <c r="AE123" s="10"/>
    </row>
    <row r="124" spans="1:31">
      <c r="A124" s="9"/>
      <c r="B124" s="9"/>
      <c r="C124" s="9"/>
      <c r="D124" s="9"/>
      <c r="E124" s="9"/>
      <c r="F124" s="9"/>
      <c r="G124" s="9"/>
      <c r="H124" s="9"/>
      <c r="I124" s="9"/>
      <c r="J124" s="9"/>
      <c r="K124" s="9"/>
      <c r="L124" s="9"/>
      <c r="M124" s="9"/>
      <c r="N124" s="9"/>
      <c r="O124" s="10"/>
      <c r="P124" s="10"/>
      <c r="Q124" s="10"/>
      <c r="R124" s="10"/>
      <c r="S124" s="10"/>
      <c r="T124" s="10"/>
      <c r="U124" s="10"/>
      <c r="V124" s="10"/>
      <c r="W124" s="10"/>
      <c r="X124" s="10"/>
      <c r="Y124" s="10"/>
      <c r="Z124" s="10"/>
      <c r="AA124" s="10"/>
      <c r="AB124" s="10"/>
      <c r="AC124" s="10"/>
      <c r="AD124" s="10"/>
      <c r="AE124" s="10"/>
    </row>
    <row r="125" spans="1:31">
      <c r="A125" s="9"/>
      <c r="B125" s="9"/>
      <c r="C125" s="9"/>
      <c r="D125" s="9"/>
      <c r="E125" s="9"/>
      <c r="F125" s="9"/>
      <c r="G125" s="9"/>
      <c r="H125" s="9"/>
      <c r="I125" s="9"/>
      <c r="J125" s="9"/>
      <c r="K125" s="9"/>
      <c r="L125" s="9"/>
      <c r="M125" s="9"/>
      <c r="N125" s="9"/>
      <c r="O125" s="10"/>
      <c r="P125" s="10"/>
      <c r="Q125" s="10"/>
      <c r="R125" s="10"/>
      <c r="S125" s="10"/>
      <c r="T125" s="10"/>
      <c r="U125" s="10"/>
      <c r="V125" s="10"/>
      <c r="W125" s="10"/>
      <c r="X125" s="10"/>
      <c r="Y125" s="10"/>
      <c r="Z125" s="10"/>
      <c r="AA125" s="10"/>
      <c r="AB125" s="10"/>
      <c r="AC125" s="10"/>
      <c r="AD125" s="10"/>
      <c r="AE125" s="10"/>
    </row>
    <row r="126" spans="1:31">
      <c r="A126" s="9"/>
      <c r="B126" s="9"/>
      <c r="C126" s="9"/>
      <c r="D126" s="9"/>
      <c r="E126" s="9"/>
      <c r="F126" s="9"/>
      <c r="G126" s="9"/>
      <c r="H126" s="9"/>
      <c r="I126" s="9"/>
      <c r="J126" s="9"/>
      <c r="K126" s="9"/>
      <c r="L126" s="9"/>
      <c r="M126" s="9"/>
      <c r="N126" s="9"/>
      <c r="O126" s="10"/>
      <c r="P126" s="10"/>
      <c r="Q126" s="10"/>
      <c r="R126" s="10"/>
      <c r="S126" s="10"/>
      <c r="T126" s="10"/>
      <c r="U126" s="10"/>
      <c r="V126" s="10"/>
      <c r="W126" s="10"/>
      <c r="X126" s="10"/>
      <c r="Y126" s="10"/>
      <c r="Z126" s="10"/>
      <c r="AA126" s="10"/>
      <c r="AB126" s="10"/>
      <c r="AC126" s="10"/>
      <c r="AD126" s="10"/>
      <c r="AE126" s="10"/>
    </row>
    <row r="127" spans="1:31">
      <c r="A127" s="9"/>
      <c r="B127" s="9"/>
      <c r="C127" s="9"/>
      <c r="D127" s="9"/>
      <c r="E127" s="9"/>
      <c r="F127" s="9"/>
      <c r="G127" s="9"/>
      <c r="H127" s="9"/>
      <c r="I127" s="9"/>
      <c r="J127" s="9"/>
      <c r="K127" s="9"/>
      <c r="L127" s="9"/>
      <c r="M127" s="9"/>
      <c r="N127" s="9"/>
      <c r="O127" s="10"/>
      <c r="P127" s="10"/>
      <c r="Q127" s="10"/>
      <c r="R127" s="10"/>
      <c r="S127" s="10"/>
      <c r="T127" s="10"/>
      <c r="U127" s="10"/>
      <c r="V127" s="10"/>
      <c r="W127" s="10"/>
      <c r="X127" s="10"/>
      <c r="Y127" s="10"/>
      <c r="Z127" s="10"/>
      <c r="AA127" s="10"/>
      <c r="AB127" s="10"/>
      <c r="AC127" s="10"/>
      <c r="AD127" s="10"/>
      <c r="AE127" s="10"/>
    </row>
    <row r="128" spans="1:31">
      <c r="A128" s="9"/>
      <c r="B128" s="9"/>
      <c r="C128" s="9"/>
      <c r="D128" s="9"/>
      <c r="E128" s="9"/>
      <c r="F128" s="9"/>
      <c r="G128" s="9"/>
      <c r="H128" s="9"/>
      <c r="I128" s="9"/>
      <c r="J128" s="9"/>
      <c r="K128" s="9"/>
      <c r="L128" s="9"/>
      <c r="M128" s="9"/>
      <c r="N128" s="9"/>
      <c r="O128" s="10"/>
      <c r="P128" s="10"/>
      <c r="Q128" s="10"/>
      <c r="R128" s="10"/>
      <c r="S128" s="10"/>
      <c r="T128" s="10"/>
      <c r="U128" s="10"/>
      <c r="V128" s="10"/>
      <c r="W128" s="10"/>
      <c r="X128" s="10"/>
      <c r="Y128" s="10"/>
      <c r="Z128" s="10"/>
      <c r="AA128" s="10"/>
      <c r="AB128" s="10"/>
      <c r="AC128" s="10"/>
      <c r="AD128" s="10"/>
      <c r="AE128" s="10"/>
    </row>
    <row r="129" spans="1:31">
      <c r="A129" s="9"/>
      <c r="B129" s="9"/>
      <c r="C129" s="9"/>
      <c r="D129" s="9"/>
      <c r="E129" s="9"/>
      <c r="F129" s="9"/>
      <c r="G129" s="9"/>
      <c r="H129" s="9"/>
      <c r="I129" s="9"/>
      <c r="J129" s="9"/>
      <c r="K129" s="9"/>
      <c r="L129" s="9"/>
      <c r="M129" s="9"/>
      <c r="N129" s="9"/>
      <c r="O129" s="10"/>
      <c r="P129" s="10"/>
      <c r="Q129" s="10"/>
      <c r="R129" s="10"/>
      <c r="S129" s="10"/>
      <c r="T129" s="10"/>
      <c r="U129" s="10"/>
      <c r="V129" s="10"/>
      <c r="W129" s="10"/>
      <c r="X129" s="10"/>
      <c r="Y129" s="10"/>
      <c r="Z129" s="10"/>
      <c r="AA129" s="10"/>
      <c r="AB129" s="10"/>
      <c r="AC129" s="10"/>
      <c r="AD129" s="10"/>
      <c r="AE129" s="10"/>
    </row>
    <row r="130" spans="1:31">
      <c r="A130" s="9"/>
      <c r="B130" s="9"/>
      <c r="C130" s="9"/>
      <c r="D130" s="9"/>
      <c r="E130" s="9"/>
      <c r="F130" s="9"/>
      <c r="G130" s="9"/>
      <c r="H130" s="9"/>
      <c r="I130" s="9"/>
      <c r="J130" s="9"/>
      <c r="K130" s="9"/>
      <c r="L130" s="9"/>
      <c r="M130" s="9"/>
      <c r="N130" s="9"/>
      <c r="O130" s="10"/>
      <c r="P130" s="10"/>
      <c r="Q130" s="10"/>
      <c r="R130" s="10"/>
      <c r="S130" s="10"/>
      <c r="T130" s="10"/>
      <c r="U130" s="10"/>
      <c r="V130" s="10"/>
      <c r="W130" s="10"/>
      <c r="X130" s="10"/>
      <c r="Y130" s="10"/>
      <c r="Z130" s="10"/>
      <c r="AA130" s="10"/>
      <c r="AB130" s="10"/>
      <c r="AC130" s="10"/>
      <c r="AD130" s="10"/>
      <c r="AE130" s="10"/>
    </row>
    <row r="131" spans="1:31">
      <c r="A131" s="9"/>
      <c r="B131" s="9"/>
      <c r="C131" s="9"/>
      <c r="D131" s="9"/>
      <c r="E131" s="9"/>
      <c r="F131" s="9"/>
      <c r="G131" s="9"/>
      <c r="H131" s="9"/>
      <c r="I131" s="9"/>
      <c r="J131" s="9"/>
      <c r="K131" s="9"/>
      <c r="L131" s="9"/>
      <c r="M131" s="9"/>
      <c r="N131" s="9"/>
      <c r="O131" s="10"/>
      <c r="P131" s="10"/>
      <c r="Q131" s="10"/>
      <c r="R131" s="10"/>
      <c r="S131" s="10"/>
      <c r="T131" s="10"/>
      <c r="U131" s="10"/>
      <c r="V131" s="10"/>
      <c r="W131" s="10"/>
      <c r="X131" s="10"/>
      <c r="Y131" s="10"/>
      <c r="Z131" s="10"/>
      <c r="AA131" s="10"/>
      <c r="AB131" s="10"/>
      <c r="AC131" s="10"/>
      <c r="AD131" s="10"/>
      <c r="AE131" s="10"/>
    </row>
    <row r="132" spans="1:31">
      <c r="A132" s="9"/>
      <c r="B132" s="9"/>
      <c r="C132" s="9"/>
      <c r="D132" s="9"/>
      <c r="E132" s="9"/>
      <c r="F132" s="9"/>
      <c r="G132" s="9"/>
      <c r="H132" s="9"/>
      <c r="I132" s="9"/>
      <c r="J132" s="9"/>
      <c r="K132" s="9"/>
      <c r="L132" s="9"/>
      <c r="M132" s="9"/>
      <c r="N132" s="9"/>
      <c r="O132" s="10"/>
      <c r="P132" s="10"/>
      <c r="Q132" s="10"/>
      <c r="R132" s="10"/>
      <c r="S132" s="10"/>
      <c r="T132" s="10"/>
      <c r="U132" s="10"/>
      <c r="V132" s="10"/>
      <c r="W132" s="10"/>
      <c r="X132" s="10"/>
      <c r="Y132" s="10"/>
      <c r="Z132" s="10"/>
      <c r="AA132" s="10"/>
      <c r="AB132" s="10"/>
      <c r="AC132" s="10"/>
      <c r="AD132" s="10"/>
      <c r="AE132" s="10"/>
    </row>
    <row r="133" spans="1:31">
      <c r="A133" s="9"/>
      <c r="B133" s="9"/>
      <c r="C133" s="9"/>
      <c r="D133" s="9"/>
      <c r="E133" s="9"/>
      <c r="F133" s="9"/>
      <c r="G133" s="9"/>
      <c r="H133" s="9"/>
      <c r="I133" s="9"/>
      <c r="J133" s="9"/>
      <c r="K133" s="9"/>
      <c r="L133" s="9"/>
      <c r="M133" s="9"/>
      <c r="N133" s="9"/>
      <c r="O133" s="10"/>
      <c r="P133" s="10"/>
      <c r="Q133" s="10"/>
      <c r="R133" s="10"/>
      <c r="S133" s="10"/>
      <c r="T133" s="10"/>
      <c r="U133" s="10"/>
      <c r="V133" s="10"/>
      <c r="W133" s="10"/>
      <c r="X133" s="10"/>
      <c r="Y133" s="10"/>
      <c r="Z133" s="10"/>
      <c r="AA133" s="10"/>
      <c r="AB133" s="10"/>
      <c r="AC133" s="10"/>
      <c r="AD133" s="10"/>
      <c r="AE133" s="10"/>
    </row>
    <row r="134" spans="1:31">
      <c r="A134" s="9"/>
      <c r="B134" s="9"/>
      <c r="C134" s="9"/>
      <c r="D134" s="9"/>
      <c r="E134" s="9"/>
      <c r="F134" s="9"/>
      <c r="G134" s="9"/>
      <c r="H134" s="9"/>
      <c r="I134" s="9"/>
      <c r="J134" s="9"/>
      <c r="K134" s="9"/>
      <c r="L134" s="9"/>
      <c r="M134" s="9"/>
      <c r="N134" s="9"/>
      <c r="O134" s="10"/>
      <c r="P134" s="10"/>
      <c r="Q134" s="10"/>
      <c r="R134" s="10"/>
      <c r="S134" s="10"/>
      <c r="T134" s="10"/>
      <c r="U134" s="10"/>
      <c r="V134" s="10"/>
      <c r="W134" s="10"/>
      <c r="X134" s="10"/>
      <c r="Y134" s="10"/>
      <c r="Z134" s="10"/>
      <c r="AA134" s="10"/>
      <c r="AB134" s="10"/>
      <c r="AC134" s="10"/>
      <c r="AD134" s="10"/>
      <c r="AE134" s="10"/>
    </row>
    <row r="135" spans="1:31">
      <c r="A135" s="9"/>
      <c r="B135" s="9"/>
      <c r="C135" s="9"/>
      <c r="D135" s="9"/>
      <c r="E135" s="9"/>
      <c r="F135" s="9"/>
      <c r="G135" s="9"/>
      <c r="H135" s="9"/>
      <c r="I135" s="9"/>
      <c r="J135" s="9"/>
      <c r="K135" s="9"/>
      <c r="L135" s="9"/>
      <c r="M135" s="9"/>
      <c r="N135" s="9"/>
      <c r="O135" s="10"/>
      <c r="P135" s="10"/>
      <c r="Q135" s="10"/>
      <c r="R135" s="10"/>
      <c r="S135" s="10"/>
      <c r="T135" s="10"/>
      <c r="U135" s="10"/>
      <c r="V135" s="10"/>
      <c r="W135" s="10"/>
      <c r="X135" s="10"/>
      <c r="Y135" s="10"/>
      <c r="Z135" s="10"/>
      <c r="AA135" s="10"/>
      <c r="AB135" s="10"/>
      <c r="AC135" s="10"/>
      <c r="AD135" s="10"/>
      <c r="AE135" s="10"/>
    </row>
    <row r="136" spans="1:31">
      <c r="A136" s="9"/>
      <c r="B136" s="9"/>
      <c r="C136" s="9"/>
      <c r="D136" s="9"/>
      <c r="E136" s="9"/>
      <c r="F136" s="9"/>
      <c r="G136" s="9"/>
      <c r="H136" s="9"/>
      <c r="I136" s="9"/>
      <c r="J136" s="9"/>
      <c r="K136" s="9"/>
      <c r="L136" s="9"/>
      <c r="M136" s="9"/>
      <c r="N136" s="9"/>
      <c r="O136" s="10"/>
      <c r="P136" s="10"/>
      <c r="Q136" s="10"/>
      <c r="R136" s="10"/>
      <c r="S136" s="10"/>
      <c r="T136" s="10"/>
      <c r="U136" s="10"/>
      <c r="V136" s="10"/>
      <c r="W136" s="10"/>
      <c r="X136" s="10"/>
      <c r="Y136" s="10"/>
      <c r="Z136" s="10"/>
      <c r="AA136" s="10"/>
      <c r="AB136" s="10"/>
      <c r="AC136" s="10"/>
      <c r="AD136" s="10"/>
      <c r="AE136" s="10"/>
    </row>
    <row r="137" spans="1:31">
      <c r="A137" s="9"/>
      <c r="B137" s="9"/>
      <c r="C137" s="9"/>
      <c r="D137" s="9"/>
      <c r="E137" s="9"/>
      <c r="F137" s="9"/>
      <c r="G137" s="9"/>
      <c r="H137" s="9"/>
      <c r="I137" s="9"/>
      <c r="J137" s="9"/>
      <c r="K137" s="9"/>
      <c r="L137" s="9"/>
      <c r="M137" s="9"/>
      <c r="N137" s="9"/>
      <c r="O137" s="9"/>
      <c r="P137" s="9"/>
    </row>
  </sheetData>
  <sheetProtection algorithmName="SHA-512" hashValue="McPkloqg5ZcaYTyXCfo1ef27IdWIfKTzNiFhAVyEiXdt/b8i2dNEUrozTzmiyEY3uRx2kLKyLvC2xn9zMjZ1hA==" saltValue="VTRbEvlAtcEZliLG5q4m6w==" spinCount="100000" sheet="1" formatCells="0" formatColumns="0" formatRows="0" insertColumns="0" insertRows="0" insertHyperlinks="0" deleteColumns="0" deleteRows="0" sort="0" autoFilter="0" pivotTables="0"/>
  <mergeCells count="12">
    <mergeCell ref="A39:D39"/>
    <mergeCell ref="A5:D5"/>
    <mergeCell ref="A33:D33"/>
    <mergeCell ref="A34:D34"/>
    <mergeCell ref="A35:D35"/>
    <mergeCell ref="A36:D36"/>
    <mergeCell ref="A31:D31"/>
    <mergeCell ref="A1:D1"/>
    <mergeCell ref="A2:D2"/>
    <mergeCell ref="A4:D4"/>
    <mergeCell ref="A37:D37"/>
    <mergeCell ref="A38:D38"/>
  </mergeCells>
  <phoneticPr fontId="65" type="noConversion"/>
  <hyperlinks>
    <hyperlink ref="A5:D5" location="'2-3Α. OIKIΣΤ. + ΔΗΜΟΣΙΑ'!A1" display="ΦΥΛΛΟ ΕΡΓΑΣΙΑΣ " xr:uid="{00000000-0004-0000-0500-000000000000}"/>
    <hyperlink ref="A4:D4" location="ΠΕΡΙΕΧΟΜΕΝΟ!A1" display="ΚΑΤΑΛΟΓΟΣ ΠΕΡΙΕΧΟΜΕΝΟΥ" xr:uid="{00000000-0004-0000-0500-000001000000}"/>
  </hyperlinks>
  <pageMargins left="0.7" right="0.7" top="1.3958333333333333" bottom="0.75" header="0.30208333333333331" footer="0.3"/>
  <pageSetup paperSize="9" orientation="portrait" r:id="rId1"/>
  <headerFooter>
    <oddHeader>&amp;C&amp;G</oddHeader>
    <oddFooter>&amp;L© 2025 Υπουργείο Εσωτερικών www.moi.gov.cy
Εκτύπωση: &amp;D&amp;R&amp;P/&amp;N</oddFoot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dimension ref="A1:N46"/>
  <sheetViews>
    <sheetView topLeftCell="B1" zoomScale="80" zoomScaleNormal="80" zoomScaleSheetLayoutView="100" workbookViewId="0">
      <selection activeCell="J21" sqref="J21"/>
    </sheetView>
  </sheetViews>
  <sheetFormatPr defaultColWidth="9" defaultRowHeight="15"/>
  <cols>
    <col min="1" max="1" width="9.5703125" style="10" customWidth="1"/>
    <col min="2" max="2" width="11.28515625" style="10" customWidth="1"/>
    <col min="3" max="3" width="8.28515625" style="10" customWidth="1"/>
    <col min="4" max="4" width="17.7109375" style="10" customWidth="1"/>
    <col min="5" max="5" width="14.28515625" style="10" customWidth="1"/>
    <col min="6" max="6" width="14.5703125" style="10" customWidth="1"/>
    <col min="7" max="7" width="15.28515625" style="10" customWidth="1"/>
    <col min="8" max="8" width="78" style="184" customWidth="1"/>
    <col min="9" max="9" width="28.7109375" style="10" customWidth="1"/>
    <col min="10" max="10" width="51.7109375" style="10" bestFit="1" customWidth="1"/>
    <col min="11" max="11" width="9" style="10" hidden="1" customWidth="1"/>
    <col min="12" max="12" width="36.7109375" style="10" hidden="1" customWidth="1"/>
    <col min="13" max="13" width="8.28515625" style="10" hidden="1" customWidth="1"/>
    <col min="14" max="14" width="23.5703125" style="10" hidden="1" customWidth="1"/>
    <col min="15" max="15" width="9" style="10" customWidth="1"/>
    <col min="16" max="16" width="10.28515625" style="10" bestFit="1" customWidth="1"/>
    <col min="17" max="17" width="10.5703125" style="10" bestFit="1" customWidth="1"/>
    <col min="18" max="16384" width="9" style="10"/>
  </cols>
  <sheetData>
    <row r="1" spans="1:14" ht="25.15" customHeight="1">
      <c r="A1" s="587" t="s">
        <v>933</v>
      </c>
      <c r="B1" s="587"/>
      <c r="C1" s="587"/>
      <c r="D1" s="587"/>
      <c r="E1" s="587"/>
      <c r="F1" s="587"/>
      <c r="G1" s="587"/>
      <c r="H1" s="172"/>
    </row>
    <row r="2" spans="1:14" ht="25.15" customHeight="1">
      <c r="A2" s="586" t="s">
        <v>1033</v>
      </c>
      <c r="B2" s="586"/>
      <c r="C2" s="586"/>
      <c r="D2" s="586"/>
      <c r="E2" s="586"/>
      <c r="F2" s="586"/>
      <c r="G2" s="586"/>
      <c r="H2" s="173"/>
    </row>
    <row r="3" spans="1:14" ht="25.15" customHeight="1" thickBot="1">
      <c r="A3" s="8"/>
      <c r="B3" s="8"/>
      <c r="C3" s="8"/>
      <c r="D3" s="8"/>
      <c r="E3" s="8"/>
      <c r="F3" s="8"/>
      <c r="G3" s="8"/>
      <c r="H3" s="8"/>
      <c r="I3" s="174"/>
      <c r="K3" s="175"/>
      <c r="L3" s="175"/>
      <c r="M3" s="175"/>
    </row>
    <row r="4" spans="1:14" ht="15.75" thickBot="1">
      <c r="A4" s="176" t="s">
        <v>455</v>
      </c>
      <c r="B4" s="594" t="s">
        <v>470</v>
      </c>
      <c r="C4" s="595"/>
      <c r="D4" s="595"/>
      <c r="E4" s="595"/>
      <c r="F4" s="595"/>
      <c r="G4" s="596"/>
      <c r="H4" s="10"/>
      <c r="J4" s="178"/>
      <c r="K4" s="178"/>
      <c r="L4" s="178"/>
    </row>
    <row r="5" spans="1:14" ht="15.75" thickBot="1">
      <c r="A5" s="176" t="s">
        <v>456</v>
      </c>
      <c r="B5" s="636" t="str">
        <f>VLOOKUP($B$4,ΠΕΡΙΟΧΕΣ!$B:$E,2,FALSE)</f>
        <v>Λευκωσία</v>
      </c>
      <c r="C5" s="637"/>
      <c r="D5" s="637"/>
      <c r="E5" s="637"/>
      <c r="F5" s="637"/>
      <c r="G5" s="638"/>
      <c r="H5" s="10"/>
      <c r="J5" s="178"/>
      <c r="K5" s="178"/>
      <c r="L5" s="178"/>
    </row>
    <row r="6" spans="1:14" ht="15" customHeight="1" thickBot="1">
      <c r="A6" s="176" t="s">
        <v>457</v>
      </c>
      <c r="B6" s="591">
        <f>VLOOKUP($B$4,ΠΕΡΙΟΧΕΣ!$B:$D,3,FALSE)</f>
        <v>0</v>
      </c>
      <c r="C6" s="592"/>
      <c r="D6" s="592"/>
      <c r="E6" s="592"/>
      <c r="F6" s="592"/>
      <c r="G6" s="593"/>
      <c r="H6" s="10"/>
      <c r="J6" s="178"/>
      <c r="K6" s="178"/>
      <c r="L6" s="178"/>
    </row>
    <row r="7" spans="1:14" ht="25.15" customHeight="1" thickBot="1">
      <c r="A7" s="405"/>
      <c r="B7" s="406"/>
      <c r="C7" s="406"/>
      <c r="D7" s="406"/>
      <c r="K7" s="178"/>
      <c r="L7" s="178"/>
      <c r="M7" s="178"/>
    </row>
    <row r="8" spans="1:14" ht="25.15" customHeight="1" thickBot="1">
      <c r="A8" s="470" t="s">
        <v>950</v>
      </c>
      <c r="B8" s="471"/>
      <c r="C8" s="471"/>
      <c r="D8" s="471"/>
      <c r="E8" s="471"/>
      <c r="F8" s="471"/>
      <c r="G8" s="472"/>
      <c r="K8" s="178"/>
      <c r="L8" s="178"/>
      <c r="M8" s="178"/>
    </row>
    <row r="9" spans="1:14" ht="25.15" customHeight="1">
      <c r="A9" s="5"/>
      <c r="B9" s="5"/>
      <c r="C9" s="5"/>
      <c r="D9" s="5"/>
      <c r="E9" s="5"/>
      <c r="F9" s="5"/>
      <c r="G9" s="5"/>
      <c r="K9" s="178"/>
      <c r="L9" s="178"/>
      <c r="M9" s="178"/>
    </row>
    <row r="10" spans="1:14" ht="26.25" customHeight="1">
      <c r="A10" s="516" t="s">
        <v>883</v>
      </c>
      <c r="B10" s="517"/>
      <c r="C10" s="517"/>
      <c r="D10" s="518"/>
      <c r="E10" s="629">
        <v>1000</v>
      </c>
      <c r="F10" s="629"/>
      <c r="G10" s="630"/>
      <c r="K10" s="178"/>
      <c r="L10" s="178"/>
      <c r="M10" s="178"/>
    </row>
    <row r="11" spans="1:14" ht="26.25" customHeight="1">
      <c r="A11" s="5"/>
      <c r="B11" s="5"/>
      <c r="C11" s="5"/>
      <c r="D11" s="5"/>
      <c r="E11" s="5"/>
      <c r="F11" s="5"/>
      <c r="G11" s="5"/>
      <c r="K11" s="178"/>
      <c r="L11" s="178"/>
      <c r="M11" s="178"/>
    </row>
    <row r="12" spans="1:14" ht="25.15" customHeight="1">
      <c r="A12" s="516" t="s">
        <v>884</v>
      </c>
      <c r="B12" s="517"/>
      <c r="C12" s="517"/>
      <c r="D12" s="517"/>
      <c r="E12" s="517"/>
      <c r="F12" s="517"/>
      <c r="G12" s="518"/>
      <c r="H12" s="6"/>
      <c r="K12" s="178"/>
      <c r="L12" s="178"/>
    </row>
    <row r="13" spans="1:14" ht="66" customHeight="1">
      <c r="A13" s="407" t="s">
        <v>885</v>
      </c>
      <c r="B13" s="631" t="s">
        <v>895</v>
      </c>
      <c r="C13" s="632"/>
      <c r="D13" s="408" t="s">
        <v>925</v>
      </c>
      <c r="E13" s="409" t="s">
        <v>813</v>
      </c>
      <c r="F13" s="633" t="s">
        <v>458</v>
      </c>
      <c r="G13" s="634"/>
      <c r="K13" s="178"/>
      <c r="L13" s="410" t="s">
        <v>435</v>
      </c>
      <c r="M13" s="83">
        <v>0</v>
      </c>
      <c r="N13" s="83"/>
    </row>
    <row r="14" spans="1:14" ht="40.15" customHeight="1">
      <c r="A14" s="7">
        <v>1</v>
      </c>
      <c r="B14" s="623" t="s">
        <v>435</v>
      </c>
      <c r="C14" s="624"/>
      <c r="D14" s="1">
        <v>0</v>
      </c>
      <c r="E14" s="411">
        <f>IF(ISBLANK(B14),"",VLOOKUP(B14,L13:M15,2,FALSE))</f>
        <v>0</v>
      </c>
      <c r="F14" s="412">
        <f>D14*E14/100</f>
        <v>0</v>
      </c>
      <c r="G14" s="413">
        <f>IF(AND(F14&lt;51.26,F14&gt;0),51.26,F14)</f>
        <v>0</v>
      </c>
      <c r="H14" s="414" t="str">
        <f>IF(ISBLANK(B14),"",VLOOKUP(B14,ΤΙΜΕΣ!$M:$N,2,FALSE))</f>
        <v>-</v>
      </c>
      <c r="I14" s="415" t="str">
        <f>IF(AND(F14&lt;51.26,F14&gt;0),"Το ελάχιστο δικαίωμα πρέπει να είναι τουλάχιστον €51.26","")</f>
        <v/>
      </c>
      <c r="K14" s="178"/>
      <c r="L14" s="86" t="s">
        <v>886</v>
      </c>
      <c r="M14" s="83">
        <f>IF(B6="Α",(ΤΙΜΕΣ!K66),IF(B6="Β",(ΤΙΜΕΣ!K67),IF(B6="Γ",(ΤΙΜΕΣ!K68),IF(B6=(ΤΙΜΕΣ!K66),(ΤΙΜΕΣ!K67),(ΤΙΜΕΣ!K68)))))</f>
        <v>5.13</v>
      </c>
      <c r="N14" s="83"/>
    </row>
    <row r="15" spans="1:14" ht="40.15" customHeight="1">
      <c r="A15" s="7">
        <v>2</v>
      </c>
      <c r="B15" s="623" t="s">
        <v>435</v>
      </c>
      <c r="C15" s="624"/>
      <c r="D15" s="1">
        <v>0</v>
      </c>
      <c r="E15" s="411">
        <f>IF(ISBLANK(B15),"",VLOOKUP(B15,L13:M15,2,FALSE))</f>
        <v>0</v>
      </c>
      <c r="F15" s="416">
        <f t="shared" ref="F15:F16" si="0">D15*E15/100</f>
        <v>0</v>
      </c>
      <c r="G15" s="417">
        <f t="shared" ref="G15:G16" si="1">IF(AND(F15&lt;51.26,F15&gt;0),51.26,F15)</f>
        <v>0</v>
      </c>
      <c r="H15" s="418" t="str">
        <f>IF(ISBLANK(B15),"",VLOOKUP(B15,ΤΙΜΕΣ!$M:$N,2,FALSE))</f>
        <v>-</v>
      </c>
      <c r="I15" s="415" t="str">
        <f t="shared" ref="I15" si="2">IF(AND(F15&lt;51.26,F15&gt;0),"Το ελάχιστο δικαίωμα πρέπει να είναι τουλάχιστον €51.26","")</f>
        <v/>
      </c>
      <c r="K15" s="178"/>
      <c r="L15" s="438" t="s">
        <v>887</v>
      </c>
      <c r="M15" s="83">
        <f>IF(B6="Α",(ΤΙΜΕΣ!K69),IF(B6="Β",(ΤΙΜΕΣ!K70),IF(B6="Γ",(ΤΙΜΕΣ!K71),IF(B6=(ΤΙΜΕΣ!K69),(ΤΙΜΕΣ!K70),(ΤΙΜΕΣ!K71)))))</f>
        <v>5.13</v>
      </c>
      <c r="N15" s="83"/>
    </row>
    <row r="16" spans="1:14" ht="40.15" customHeight="1">
      <c r="A16" s="7">
        <v>3</v>
      </c>
      <c r="B16" s="623" t="s">
        <v>435</v>
      </c>
      <c r="C16" s="624"/>
      <c r="D16" s="1">
        <v>0</v>
      </c>
      <c r="E16" s="411">
        <f>IF(ISBLANK(B16),"",VLOOKUP(B16,L13:M15,2,FALSE))</f>
        <v>0</v>
      </c>
      <c r="F16" s="412">
        <f t="shared" si="0"/>
        <v>0</v>
      </c>
      <c r="G16" s="413">
        <f t="shared" si="1"/>
        <v>0</v>
      </c>
      <c r="H16" s="414" t="str">
        <f>IF(ISBLANK(B16),"",VLOOKUP(B16,ΤΙΜΕΣ!$M:$N,2,FALSE))</f>
        <v>-</v>
      </c>
      <c r="I16" s="415"/>
      <c r="K16" s="178"/>
    </row>
    <row r="17" spans="1:11" ht="40.15" customHeight="1">
      <c r="A17" s="7">
        <v>4</v>
      </c>
      <c r="B17" s="623" t="s">
        <v>435</v>
      </c>
      <c r="C17" s="624"/>
      <c r="D17" s="1">
        <v>0</v>
      </c>
      <c r="E17" s="411">
        <f>IF(ISBLANK(B17),"",VLOOKUP(B17,L13:M15,2,FALSE))</f>
        <v>0</v>
      </c>
      <c r="F17" s="416">
        <f t="shared" ref="F17:F21" si="3">D17*E17/100</f>
        <v>0</v>
      </c>
      <c r="G17" s="417">
        <f t="shared" ref="G17:G21" si="4">IF(AND(F17&lt;51.26,F17&gt;0),51.26,F17)</f>
        <v>0</v>
      </c>
      <c r="H17" s="418" t="str">
        <f>IF(ISBLANK(B17),"",VLOOKUP(B17,ΤΙΜΕΣ!$M:$N,2,FALSE))</f>
        <v>-</v>
      </c>
      <c r="I17" s="415"/>
      <c r="K17" s="178"/>
    </row>
    <row r="18" spans="1:11" ht="40.15" customHeight="1">
      <c r="A18" s="7">
        <v>5</v>
      </c>
      <c r="B18" s="623" t="s">
        <v>435</v>
      </c>
      <c r="C18" s="624"/>
      <c r="D18" s="1">
        <v>0</v>
      </c>
      <c r="E18" s="411">
        <f>IF(ISBLANK(B18),"",VLOOKUP(B18,L13:M15,2,FALSE))</f>
        <v>0</v>
      </c>
      <c r="F18" s="412">
        <f t="shared" si="3"/>
        <v>0</v>
      </c>
      <c r="G18" s="413">
        <f t="shared" si="4"/>
        <v>0</v>
      </c>
      <c r="H18" s="414" t="str">
        <f>IF(ISBLANK(B18),"",VLOOKUP(B18,ΤΙΜΕΣ!$M:$N,2,FALSE))</f>
        <v>-</v>
      </c>
      <c r="I18" s="415"/>
      <c r="K18" s="178"/>
    </row>
    <row r="19" spans="1:11" ht="40.15" customHeight="1">
      <c r="A19" s="7">
        <v>6</v>
      </c>
      <c r="B19" s="623" t="s">
        <v>435</v>
      </c>
      <c r="C19" s="624"/>
      <c r="D19" s="1">
        <v>0</v>
      </c>
      <c r="E19" s="411">
        <f>IF(ISBLANK(B19),"",VLOOKUP(B19,L13:M15,2,FALSE))</f>
        <v>0</v>
      </c>
      <c r="F19" s="416">
        <f t="shared" si="3"/>
        <v>0</v>
      </c>
      <c r="G19" s="417">
        <f t="shared" si="4"/>
        <v>0</v>
      </c>
      <c r="H19" s="418" t="str">
        <f>IF(ISBLANK(B19),"",VLOOKUP(B19,ΤΙΜΕΣ!$M:$N,2,FALSE))</f>
        <v>-</v>
      </c>
      <c r="I19" s="415"/>
      <c r="K19" s="178"/>
    </row>
    <row r="20" spans="1:11" ht="40.15" customHeight="1">
      <c r="A20" s="7">
        <v>7</v>
      </c>
      <c r="B20" s="623" t="s">
        <v>435</v>
      </c>
      <c r="C20" s="624"/>
      <c r="D20" s="1">
        <v>0</v>
      </c>
      <c r="E20" s="411">
        <f>IF(ISBLANK(B20),"",VLOOKUP(B20,L13:M15,2,FALSE))</f>
        <v>0</v>
      </c>
      <c r="F20" s="412">
        <f t="shared" si="3"/>
        <v>0</v>
      </c>
      <c r="G20" s="413">
        <f t="shared" si="4"/>
        <v>0</v>
      </c>
      <c r="H20" s="414" t="str">
        <f>IF(ISBLANK(B20),"",VLOOKUP(B20,ΤΙΜΕΣ!$M:$N,2,FALSE))</f>
        <v>-</v>
      </c>
      <c r="I20" s="415"/>
      <c r="K20" s="178"/>
    </row>
    <row r="21" spans="1:11" ht="40.15" customHeight="1">
      <c r="A21" s="7">
        <v>8</v>
      </c>
      <c r="B21" s="623" t="s">
        <v>435</v>
      </c>
      <c r="C21" s="624"/>
      <c r="D21" s="1">
        <v>0</v>
      </c>
      <c r="E21" s="411">
        <f>IF(ISBLANK(B21),"",VLOOKUP(B21,L13:M15,2,FALSE))</f>
        <v>0</v>
      </c>
      <c r="F21" s="416">
        <f t="shared" si="3"/>
        <v>0</v>
      </c>
      <c r="G21" s="417">
        <f t="shared" si="4"/>
        <v>0</v>
      </c>
      <c r="H21" s="418" t="str">
        <f>IF(ISBLANK(B21),"",VLOOKUP(B21,ΤΙΜΕΣ!$M:$N,2,FALSE))</f>
        <v>-</v>
      </c>
      <c r="I21" s="415"/>
      <c r="K21" s="178"/>
    </row>
    <row r="22" spans="1:11" ht="40.15" customHeight="1">
      <c r="A22" s="7">
        <v>9</v>
      </c>
      <c r="B22" s="623" t="s">
        <v>435</v>
      </c>
      <c r="C22" s="624"/>
      <c r="D22" s="1">
        <v>0</v>
      </c>
      <c r="E22" s="411">
        <f>IF(ISBLANK(B22),"",VLOOKUP(B22,L13:M15,2,FALSE))</f>
        <v>0</v>
      </c>
      <c r="F22" s="412">
        <f>D22*E22/100</f>
        <v>0</v>
      </c>
      <c r="G22" s="413">
        <f>IF(AND(F22&lt;51.26,F22&gt;0),51.26,F22)</f>
        <v>0</v>
      </c>
      <c r="H22" s="414" t="str">
        <f>IF(ISBLANK(B22),"",VLOOKUP(B22,ΤΙΜΕΣ!$M:$N,2,FALSE))</f>
        <v>-</v>
      </c>
      <c r="I22" s="415"/>
      <c r="K22" s="178"/>
    </row>
    <row r="23" spans="1:11" ht="40.15" customHeight="1">
      <c r="A23" s="7">
        <v>10</v>
      </c>
      <c r="B23" s="623" t="s">
        <v>435</v>
      </c>
      <c r="C23" s="624"/>
      <c r="D23" s="1">
        <v>0</v>
      </c>
      <c r="E23" s="411">
        <f>IF(ISBLANK(B23),"",VLOOKUP(B23,L13:M15,2,FALSE))</f>
        <v>0</v>
      </c>
      <c r="F23" s="416">
        <f t="shared" ref="F23:F29" si="5">D23*E23/100</f>
        <v>0</v>
      </c>
      <c r="G23" s="417">
        <f t="shared" ref="G23:G29" si="6">IF(AND(F23&lt;51.26,F23&gt;0),51.26,F23)</f>
        <v>0</v>
      </c>
      <c r="H23" s="418" t="str">
        <f>IF(ISBLANK(B23),"",VLOOKUP(B23,ΤΙΜΕΣ!$M:$N,2,FALSE))</f>
        <v>-</v>
      </c>
      <c r="I23" s="415"/>
      <c r="K23" s="178"/>
    </row>
    <row r="24" spans="1:11" ht="40.15" customHeight="1">
      <c r="A24" s="7">
        <v>11</v>
      </c>
      <c r="B24" s="623" t="s">
        <v>435</v>
      </c>
      <c r="C24" s="624"/>
      <c r="D24" s="1">
        <v>0</v>
      </c>
      <c r="E24" s="411">
        <f>IF(ISBLANK(B24),"",VLOOKUP(B24,L13:M15,2,FALSE))</f>
        <v>0</v>
      </c>
      <c r="F24" s="412">
        <f t="shared" si="5"/>
        <v>0</v>
      </c>
      <c r="G24" s="413">
        <f t="shared" si="6"/>
        <v>0</v>
      </c>
      <c r="H24" s="414" t="str">
        <f>IF(ISBLANK(B24),"",VLOOKUP(B24,ΤΙΜΕΣ!$M:$N,2,FALSE))</f>
        <v>-</v>
      </c>
      <c r="I24" s="415"/>
      <c r="K24" s="178"/>
    </row>
    <row r="25" spans="1:11" ht="40.15" customHeight="1">
      <c r="A25" s="7">
        <v>12</v>
      </c>
      <c r="B25" s="623" t="s">
        <v>435</v>
      </c>
      <c r="C25" s="624"/>
      <c r="D25" s="1">
        <v>0</v>
      </c>
      <c r="E25" s="411">
        <f>IF(ISBLANK(B25),"",VLOOKUP(B25,L13:M15,2,FALSE))</f>
        <v>0</v>
      </c>
      <c r="F25" s="416">
        <f t="shared" si="5"/>
        <v>0</v>
      </c>
      <c r="G25" s="417">
        <f t="shared" si="6"/>
        <v>0</v>
      </c>
      <c r="H25" s="418" t="str">
        <f>IF(ISBLANK(B25),"",VLOOKUP(B25,ΤΙΜΕΣ!$M:$N,2,FALSE))</f>
        <v>-</v>
      </c>
      <c r="I25" s="415"/>
      <c r="K25" s="178"/>
    </row>
    <row r="26" spans="1:11" ht="40.15" customHeight="1">
      <c r="A26" s="7">
        <v>13</v>
      </c>
      <c r="B26" s="623" t="s">
        <v>435</v>
      </c>
      <c r="C26" s="624"/>
      <c r="D26" s="1">
        <v>0</v>
      </c>
      <c r="E26" s="411">
        <f>IF(ISBLANK(B26),"",VLOOKUP(B26,L13:M15,2,FALSE))</f>
        <v>0</v>
      </c>
      <c r="F26" s="412">
        <f t="shared" si="5"/>
        <v>0</v>
      </c>
      <c r="G26" s="413">
        <f t="shared" si="6"/>
        <v>0</v>
      </c>
      <c r="H26" s="414" t="str">
        <f>IF(ISBLANK(B26),"",VLOOKUP(B26,ΤΙΜΕΣ!$M:$N,2,FALSE))</f>
        <v>-</v>
      </c>
      <c r="I26" s="415"/>
      <c r="K26" s="178"/>
    </row>
    <row r="27" spans="1:11" ht="40.15" customHeight="1">
      <c r="A27" s="7">
        <v>14</v>
      </c>
      <c r="B27" s="623" t="s">
        <v>435</v>
      </c>
      <c r="C27" s="624"/>
      <c r="D27" s="1">
        <v>0</v>
      </c>
      <c r="E27" s="411">
        <f>IF(ISBLANK(B27),"",VLOOKUP(B27,L13:M15,2,FALSE))</f>
        <v>0</v>
      </c>
      <c r="F27" s="416">
        <f t="shared" si="5"/>
        <v>0</v>
      </c>
      <c r="G27" s="417">
        <f t="shared" si="6"/>
        <v>0</v>
      </c>
      <c r="H27" s="418" t="str">
        <f>IF(ISBLANK(B27),"",VLOOKUP(B27,ΤΙΜΕΣ!$M:$N,2,FALSE))</f>
        <v>-</v>
      </c>
      <c r="I27" s="415"/>
      <c r="K27" s="178"/>
    </row>
    <row r="28" spans="1:11" ht="40.15" customHeight="1">
      <c r="A28" s="7">
        <v>15</v>
      </c>
      <c r="B28" s="623" t="s">
        <v>435</v>
      </c>
      <c r="C28" s="624"/>
      <c r="D28" s="1">
        <v>0</v>
      </c>
      <c r="E28" s="411">
        <f>IF(ISBLANK(B28),"",VLOOKUP(B28,L13:M15,2,FALSE))</f>
        <v>0</v>
      </c>
      <c r="F28" s="412">
        <f t="shared" si="5"/>
        <v>0</v>
      </c>
      <c r="G28" s="413">
        <f t="shared" si="6"/>
        <v>0</v>
      </c>
      <c r="H28" s="414" t="str">
        <f>IF(ISBLANK(B28),"",VLOOKUP(B28,ΤΙΜΕΣ!$M:$N,2,FALSE))</f>
        <v>-</v>
      </c>
      <c r="I28" s="415"/>
      <c r="K28" s="178"/>
    </row>
    <row r="29" spans="1:11" ht="40.15" customHeight="1">
      <c r="A29" s="7">
        <v>16</v>
      </c>
      <c r="B29" s="623" t="s">
        <v>435</v>
      </c>
      <c r="C29" s="624"/>
      <c r="D29" s="1">
        <v>0</v>
      </c>
      <c r="E29" s="411">
        <f>IF(ISBLANK(B29),"",VLOOKUP(B29,L13:M15,2,FALSE))</f>
        <v>0</v>
      </c>
      <c r="F29" s="416">
        <f t="shared" si="5"/>
        <v>0</v>
      </c>
      <c r="G29" s="417">
        <f t="shared" si="6"/>
        <v>0</v>
      </c>
      <c r="H29" s="418" t="str">
        <f>IF(ISBLANK(B29),"",VLOOKUP(B29,ΤΙΜΕΣ!$M:$N,2,FALSE))</f>
        <v>-</v>
      </c>
      <c r="I29" s="415"/>
      <c r="K29" s="178"/>
    </row>
    <row r="30" spans="1:11" ht="40.15" customHeight="1">
      <c r="A30" s="7">
        <v>17</v>
      </c>
      <c r="B30" s="623" t="s">
        <v>435</v>
      </c>
      <c r="C30" s="624"/>
      <c r="D30" s="1">
        <v>0</v>
      </c>
      <c r="E30" s="411">
        <f>IF(ISBLANK(B30),"",VLOOKUP(B30,L13:M15,2,FALSE))</f>
        <v>0</v>
      </c>
      <c r="F30" s="412">
        <f t="shared" ref="F30:F33" si="7">D30*E30/100</f>
        <v>0</v>
      </c>
      <c r="G30" s="413">
        <f t="shared" ref="G30:G33" si="8">IF(AND(F30&lt;51.26,F30&gt;0),51.26,F30)</f>
        <v>0</v>
      </c>
      <c r="H30" s="418"/>
      <c r="I30" s="415"/>
      <c r="K30" s="178"/>
    </row>
    <row r="31" spans="1:11" ht="40.15" customHeight="1">
      <c r="A31" s="7">
        <v>18</v>
      </c>
      <c r="B31" s="623" t="s">
        <v>435</v>
      </c>
      <c r="C31" s="624"/>
      <c r="D31" s="1">
        <v>0</v>
      </c>
      <c r="E31" s="411">
        <f>IF(ISBLANK(B31),"",VLOOKUP(B31,L13:M15,2,FALSE))</f>
        <v>0</v>
      </c>
      <c r="F31" s="416">
        <f t="shared" si="7"/>
        <v>0</v>
      </c>
      <c r="G31" s="417">
        <f t="shared" si="8"/>
        <v>0</v>
      </c>
      <c r="H31" s="418"/>
      <c r="I31" s="415"/>
      <c r="K31" s="178"/>
    </row>
    <row r="32" spans="1:11" ht="40.15" customHeight="1">
      <c r="A32" s="7">
        <v>19</v>
      </c>
      <c r="B32" s="623" t="s">
        <v>435</v>
      </c>
      <c r="C32" s="624"/>
      <c r="D32" s="1">
        <v>0</v>
      </c>
      <c r="E32" s="411">
        <f>IF(ISBLANK(B32),"",VLOOKUP(B32,L13:M15,2,FALSE))</f>
        <v>0</v>
      </c>
      <c r="F32" s="412">
        <f t="shared" si="7"/>
        <v>0</v>
      </c>
      <c r="G32" s="413">
        <f t="shared" si="8"/>
        <v>0</v>
      </c>
      <c r="H32" s="418"/>
      <c r="I32" s="415"/>
      <c r="K32" s="178"/>
    </row>
    <row r="33" spans="1:13" ht="40.15" customHeight="1">
      <c r="A33" s="7">
        <v>20</v>
      </c>
      <c r="B33" s="623" t="s">
        <v>435</v>
      </c>
      <c r="C33" s="624"/>
      <c r="D33" s="1">
        <v>10000</v>
      </c>
      <c r="E33" s="411">
        <f>IF(ISBLANK(B33),"",VLOOKUP(B33,L13:M15,2,FALSE))</f>
        <v>0</v>
      </c>
      <c r="F33" s="416">
        <f t="shared" si="7"/>
        <v>0</v>
      </c>
      <c r="G33" s="417">
        <f t="shared" si="8"/>
        <v>0</v>
      </c>
      <c r="H33" s="418"/>
      <c r="I33" s="415"/>
      <c r="K33" s="178"/>
    </row>
    <row r="34" spans="1:13" ht="27.75" customHeight="1">
      <c r="A34" s="625" t="s">
        <v>465</v>
      </c>
      <c r="B34" s="626"/>
      <c r="C34" s="626"/>
      <c r="D34" s="626"/>
      <c r="E34" s="626"/>
      <c r="F34" s="626"/>
      <c r="G34" s="627"/>
      <c r="H34" s="418"/>
      <c r="I34" s="415"/>
      <c r="K34" s="178"/>
    </row>
    <row r="35" spans="1:13" ht="25.15" customHeight="1" thickBot="1">
      <c r="A35" s="175"/>
      <c r="B35" s="175"/>
      <c r="C35" s="175"/>
      <c r="D35" s="175"/>
      <c r="E35" s="175"/>
      <c r="F35" s="175"/>
      <c r="G35" s="419"/>
      <c r="H35" s="423"/>
      <c r="K35" s="175"/>
      <c r="L35" s="94"/>
      <c r="M35" s="175"/>
    </row>
    <row r="36" spans="1:13" ht="25.15" customHeight="1" thickBot="1">
      <c r="A36" s="620" t="s">
        <v>467</v>
      </c>
      <c r="B36" s="621"/>
      <c r="C36" s="621"/>
      <c r="D36" s="621"/>
      <c r="E36" s="621"/>
      <c r="F36" s="622"/>
      <c r="G36" s="420">
        <f>SUM(G14:G33)</f>
        <v>0</v>
      </c>
      <c r="H36" s="10"/>
      <c r="I36" s="561"/>
      <c r="J36" s="561"/>
      <c r="K36" s="421"/>
      <c r="L36" s="175"/>
    </row>
    <row r="37" spans="1:13" ht="25.15" customHeight="1">
      <c r="A37" s="175"/>
      <c r="B37" s="175"/>
      <c r="C37" s="175"/>
      <c r="D37" s="175"/>
      <c r="E37" s="175"/>
      <c r="F37" s="175"/>
      <c r="G37" s="175"/>
      <c r="H37" s="299"/>
      <c r="K37" s="175"/>
      <c r="L37" s="175"/>
      <c r="M37" s="175"/>
    </row>
    <row r="38" spans="1:13" ht="25.15" customHeight="1" thickBot="1">
      <c r="A38" s="334" t="s">
        <v>737</v>
      </c>
      <c r="H38" s="10"/>
      <c r="J38" s="561"/>
      <c r="K38" s="561"/>
      <c r="L38" s="175"/>
      <c r="M38" s="175"/>
    </row>
    <row r="39" spans="1:13" ht="25.15" customHeight="1" thickBot="1">
      <c r="A39" s="608"/>
      <c r="B39" s="609"/>
      <c r="C39" s="609"/>
      <c r="D39" s="609"/>
      <c r="E39" s="609"/>
      <c r="F39" s="609"/>
      <c r="G39" s="610"/>
      <c r="H39" s="422"/>
      <c r="K39" s="175"/>
      <c r="L39" s="175"/>
      <c r="M39" s="175"/>
    </row>
    <row r="40" spans="1:13" ht="25.15" customHeight="1">
      <c r="K40" s="175"/>
      <c r="L40" s="175"/>
      <c r="M40" s="175"/>
    </row>
    <row r="41" spans="1:13" ht="20.100000000000001" customHeight="1">
      <c r="A41" s="635" t="s">
        <v>468</v>
      </c>
      <c r="B41" s="635"/>
      <c r="C41" s="635"/>
      <c r="D41" s="635"/>
      <c r="E41" s="635"/>
      <c r="F41" s="635"/>
      <c r="G41" s="635"/>
      <c r="H41" s="302"/>
      <c r="K41" s="175"/>
      <c r="L41" s="175"/>
      <c r="M41" s="175"/>
    </row>
    <row r="42" spans="1:13" ht="31.5" customHeight="1">
      <c r="A42" s="628" t="s">
        <v>1034</v>
      </c>
      <c r="B42" s="628"/>
      <c r="C42" s="628"/>
      <c r="D42" s="628"/>
      <c r="E42" s="628"/>
      <c r="F42" s="628"/>
      <c r="G42" s="628"/>
      <c r="H42" s="302"/>
      <c r="K42" s="175"/>
      <c r="L42" s="175"/>
      <c r="M42" s="175"/>
    </row>
    <row r="43" spans="1:13" ht="30.75" customHeight="1">
      <c r="A43" s="628" t="s">
        <v>891</v>
      </c>
      <c r="B43" s="628"/>
      <c r="C43" s="628"/>
      <c r="D43" s="628"/>
      <c r="E43" s="628"/>
      <c r="F43" s="628"/>
      <c r="G43" s="628"/>
      <c r="H43" s="302"/>
      <c r="K43" s="175"/>
      <c r="L43" s="175"/>
      <c r="M43" s="175"/>
    </row>
    <row r="44" spans="1:13" ht="42" customHeight="1">
      <c r="A44" s="628" t="s">
        <v>890</v>
      </c>
      <c r="B44" s="628"/>
      <c r="C44" s="628"/>
      <c r="D44" s="628"/>
      <c r="E44" s="628"/>
      <c r="F44" s="628"/>
      <c r="G44" s="628"/>
      <c r="H44" s="302"/>
      <c r="K44" s="175"/>
      <c r="L44" s="175"/>
      <c r="M44" s="175"/>
    </row>
    <row r="45" spans="1:13" ht="46.5" customHeight="1">
      <c r="A45" s="628" t="s">
        <v>892</v>
      </c>
      <c r="B45" s="628"/>
      <c r="C45" s="628"/>
      <c r="D45" s="628"/>
      <c r="E45" s="628"/>
      <c r="F45" s="628"/>
      <c r="G45" s="628"/>
      <c r="H45" s="302"/>
      <c r="K45" s="175"/>
      <c r="L45" s="175"/>
      <c r="M45" s="175"/>
    </row>
    <row r="46" spans="1:13" ht="19.5" customHeight="1">
      <c r="A46" s="628" t="s">
        <v>992</v>
      </c>
      <c r="B46" s="628"/>
      <c r="C46" s="628"/>
      <c r="D46" s="628"/>
      <c r="E46" s="628"/>
      <c r="F46" s="628"/>
      <c r="G46" s="628"/>
      <c r="K46" s="175"/>
      <c r="L46" s="175"/>
      <c r="M46" s="175"/>
    </row>
  </sheetData>
  <sheetProtection algorithmName="SHA-512" hashValue="MLJDP0r6FZYpI+4ctO3fHkBaqG5Rh5xwJyuAEWrQxEVomNlXVnwyhDHnm44IwuLvNki8SaMHEqFyvHInF7fMRQ==" saltValue="vH3JvgZrykX5J9jvznJJYA==" spinCount="100000" sheet="1" formatCells="0" formatColumns="0" formatRows="0" insertColumns="0" insertRows="0" insertHyperlinks="0" deleteColumns="0" deleteRows="0" sort="0" autoFilter="0" pivotTables="0"/>
  <dataConsolidate/>
  <mergeCells count="42">
    <mergeCell ref="A1:G1"/>
    <mergeCell ref="F13:G13"/>
    <mergeCell ref="A10:D10"/>
    <mergeCell ref="A41:G41"/>
    <mergeCell ref="A39:G39"/>
    <mergeCell ref="A8:G8"/>
    <mergeCell ref="B4:G4"/>
    <mergeCell ref="B5:G5"/>
    <mergeCell ref="B6:G6"/>
    <mergeCell ref="A2:G2"/>
    <mergeCell ref="B16:C16"/>
    <mergeCell ref="B17:C17"/>
    <mergeCell ref="B18:C18"/>
    <mergeCell ref="B19:C19"/>
    <mergeCell ref="B20:C20"/>
    <mergeCell ref="B21:C21"/>
    <mergeCell ref="A43:G43"/>
    <mergeCell ref="A44:G44"/>
    <mergeCell ref="A45:G45"/>
    <mergeCell ref="A46:G46"/>
    <mergeCell ref="E10:G10"/>
    <mergeCell ref="A12:G12"/>
    <mergeCell ref="B13:C13"/>
    <mergeCell ref="A42:G42"/>
    <mergeCell ref="B22:C22"/>
    <mergeCell ref="B23:C23"/>
    <mergeCell ref="B24:C24"/>
    <mergeCell ref="B25:C25"/>
    <mergeCell ref="B26:C26"/>
    <mergeCell ref="B27:C27"/>
    <mergeCell ref="B28:C28"/>
    <mergeCell ref="B29:C29"/>
    <mergeCell ref="I36:J36"/>
    <mergeCell ref="J38:K38"/>
    <mergeCell ref="A36:F36"/>
    <mergeCell ref="B14:C14"/>
    <mergeCell ref="B15:C15"/>
    <mergeCell ref="A34:G34"/>
    <mergeCell ref="B30:C30"/>
    <mergeCell ref="B31:C31"/>
    <mergeCell ref="B32:C32"/>
    <mergeCell ref="B33:C33"/>
  </mergeCells>
  <dataValidations count="1">
    <dataValidation allowBlank="1" showInputMessage="1" showErrorMessage="1" promptTitle="ΜΟΝΟ ΠΕΡΙΟΧΗ" prompt="Παρακαλώ διαλέξετε μόνο την Περιοχή." sqref="B5:B6" xr:uid="{00000000-0002-0000-0600-000000000000}"/>
  </dataValidations>
  <hyperlinks>
    <hyperlink ref="A8:F8" location="ΠΕΡΙΕΧΟΜΕΝΟ!A1" display="ΣΕ ΠΕΡΙΠΤΩΣΗ ΠΟΥ ΕΠΙΘΥΜΕΙΤΕ ΝΑ ΕΠΙΣΤΡΕΨΕΤΕ ΣΤΟΝ ΚΑΤΑΛΟΓΟ ΠΕΡΙΕΧΟΜΕΝΟΥ ΠΑΡΑΚΑΛΩ ΠΑΤΗΣΤΕ ΕΔΩ" xr:uid="{00000000-0004-0000-0600-000000000000}"/>
    <hyperlink ref="A8:G8" location="ΠΕΡΙΕΧΟΜΕΝΟ!A1" display="ΚΑΤΑΛΟΓΟΣ ΠΕΡΙΕΧΟΜΕΝΟΥ" xr:uid="{00000000-0004-0000-0600-000001000000}"/>
  </hyperlinks>
  <pageMargins left="0.19685039370078741" right="0.19685039370078741" top="1.299212598425197" bottom="0.51181102362204722" header="0.19685039370078741" footer="0"/>
  <pageSetup paperSize="9" orientation="portrait" r:id="rId1"/>
  <headerFooter>
    <oddHeader>&amp;C&amp;G</oddHeader>
    <oddFooter>&amp;L&amp;"Tahoma,Regular"&amp;9© 2025 Υπουργείο Εσωτερικών www.moi.gov.cy
Εκτύπωση: &amp;D&amp;R&amp;"Tahoma,Regular"&amp;8&amp;P/&amp;N</oddFooter>
  </headerFooter>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errorTitle="Μόνο από λίστα" error="Παρακαλώ διαλέξετε περιοχή από τη λίστα!" xr:uid="{00000000-0002-0000-0600-000001000000}">
          <x14:formula1>
            <xm:f>ΠΕΡΙΟΧΕΣ!$B$8:$B$431</xm:f>
          </x14:formula1>
          <xm:sqref>B4:G4</xm:sqref>
        </x14:dataValidation>
        <x14:dataValidation type="list" allowBlank="1" showInputMessage="1" showErrorMessage="1" xr:uid="{00000000-0002-0000-0600-000002000000}">
          <x14:formula1>
            <xm:f>ΤΙΜΕΣ!$M$65:$M$67</xm:f>
          </x14:formula1>
          <xm:sqref>B14:B33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75"/>
  <sheetViews>
    <sheetView zoomScale="80" zoomScaleNormal="80" zoomScaleSheetLayoutView="100" workbookViewId="0">
      <selection activeCell="G15" sqref="G15"/>
    </sheetView>
  </sheetViews>
  <sheetFormatPr defaultColWidth="9" defaultRowHeight="15"/>
  <cols>
    <col min="1" max="1" width="25" style="350" customWidth="1"/>
    <col min="2" max="2" width="17.28515625" style="350" customWidth="1"/>
    <col min="3" max="3" width="25.7109375" style="350" customWidth="1"/>
    <col min="4" max="4" width="16" style="350" customWidth="1"/>
    <col min="5" max="5" width="15.7109375" style="350" customWidth="1"/>
    <col min="6" max="6" width="71.28515625" style="350" customWidth="1"/>
    <col min="7" max="7" width="38.5703125" style="360" customWidth="1"/>
    <col min="8" max="8" width="28.7109375" style="454" customWidth="1"/>
    <col min="9" max="9" width="51.7109375" style="454" hidden="1" customWidth="1"/>
    <col min="10" max="10" width="22" style="454" hidden="1" customWidth="1"/>
    <col min="11" max="11" width="36.7109375" style="454" hidden="1" customWidth="1"/>
    <col min="12" max="12" width="8.28515625" style="350" hidden="1" customWidth="1"/>
    <col min="13" max="13" width="23.5703125" style="350" hidden="1" customWidth="1"/>
    <col min="14" max="14" width="9" style="350" customWidth="1"/>
    <col min="15" max="15" width="10.28515625" style="350" customWidth="1"/>
    <col min="16" max="16" width="10.5703125" style="350" bestFit="1" customWidth="1"/>
    <col min="17" max="16384" width="9" style="350"/>
  </cols>
  <sheetData>
    <row r="1" spans="1:12" ht="25.15" customHeight="1">
      <c r="A1" s="669" t="s">
        <v>933</v>
      </c>
      <c r="B1" s="669"/>
      <c r="C1" s="669"/>
      <c r="D1" s="669"/>
      <c r="E1" s="669"/>
      <c r="F1" s="349"/>
      <c r="G1" s="453"/>
    </row>
    <row r="2" spans="1:12" ht="25.15" customHeight="1">
      <c r="A2" s="670" t="s">
        <v>1026</v>
      </c>
      <c r="B2" s="670"/>
      <c r="C2" s="670"/>
      <c r="D2" s="670"/>
      <c r="E2" s="670"/>
      <c r="F2" s="351"/>
      <c r="G2" s="453"/>
    </row>
    <row r="3" spans="1:12" ht="25.15" customHeight="1" thickBot="1">
      <c r="A3" s="352"/>
      <c r="B3" s="352"/>
      <c r="C3" s="352"/>
      <c r="D3" s="352"/>
      <c r="E3" s="352"/>
      <c r="F3" s="352"/>
      <c r="G3" s="455"/>
      <c r="H3" s="456"/>
      <c r="J3" s="353"/>
      <c r="K3" s="353"/>
      <c r="L3" s="353"/>
    </row>
    <row r="4" spans="1:12" ht="15.75" thickBot="1">
      <c r="A4" s="354" t="s">
        <v>455</v>
      </c>
      <c r="B4" s="671" t="s">
        <v>470</v>
      </c>
      <c r="C4" s="672"/>
      <c r="D4" s="672"/>
      <c r="E4" s="673"/>
      <c r="F4" s="355"/>
      <c r="G4" s="454"/>
      <c r="I4" s="353"/>
      <c r="J4" s="353"/>
      <c r="K4" s="353"/>
    </row>
    <row r="5" spans="1:12" ht="15.75" thickBot="1">
      <c r="A5" s="354" t="s">
        <v>456</v>
      </c>
      <c r="B5" s="674" t="str">
        <f>VLOOKUP($B$4,[1]ΠΕΡΙΟΧΕΣ!$B:$E,2,FALSE)</f>
        <v>Λευκωσία</v>
      </c>
      <c r="C5" s="675"/>
      <c r="D5" s="675"/>
      <c r="E5" s="676"/>
      <c r="F5" s="357"/>
      <c r="G5" s="454"/>
      <c r="I5" s="353"/>
      <c r="J5" s="353"/>
      <c r="K5" s="353"/>
    </row>
    <row r="6" spans="1:12" ht="15" customHeight="1" thickBot="1">
      <c r="A6" s="354" t="s">
        <v>457</v>
      </c>
      <c r="B6" s="677">
        <f>VLOOKUP($B$4,[1]ΠΕΡΙΟΧΕΣ!$B:$D,3,FALSE)</f>
        <v>0</v>
      </c>
      <c r="C6" s="678"/>
      <c r="D6" s="678"/>
      <c r="E6" s="679"/>
      <c r="F6" s="355"/>
      <c r="G6" s="454"/>
      <c r="I6" s="353"/>
      <c r="J6" s="353"/>
      <c r="K6" s="353"/>
    </row>
    <row r="7" spans="1:12" ht="25.15" customHeight="1" thickBot="1">
      <c r="A7" s="358"/>
      <c r="B7" s="359"/>
      <c r="C7" s="359"/>
      <c r="J7" s="353"/>
      <c r="K7" s="353"/>
      <c r="L7" s="356"/>
    </row>
    <row r="8" spans="1:12" ht="25.15" customHeight="1" thickBot="1">
      <c r="A8" s="588" t="s">
        <v>951</v>
      </c>
      <c r="B8" s="589"/>
      <c r="C8" s="589"/>
      <c r="D8" s="589"/>
      <c r="E8" s="590"/>
      <c r="F8" s="52"/>
      <c r="J8" s="353"/>
      <c r="K8" s="353"/>
      <c r="L8" s="356"/>
    </row>
    <row r="9" spans="1:12" ht="25.15" customHeight="1">
      <c r="A9" s="5"/>
      <c r="B9" s="5"/>
      <c r="C9" s="5"/>
      <c r="D9" s="5"/>
      <c r="E9" s="5"/>
      <c r="F9" s="5"/>
      <c r="J9" s="353"/>
      <c r="K9" s="353"/>
      <c r="L9" s="356"/>
    </row>
    <row r="10" spans="1:12" ht="30" customHeight="1">
      <c r="A10" s="660" t="s">
        <v>883</v>
      </c>
      <c r="B10" s="660"/>
      <c r="C10" s="680"/>
      <c r="D10" s="681">
        <v>0</v>
      </c>
      <c r="E10" s="682"/>
      <c r="F10" s="361"/>
      <c r="J10" s="353"/>
      <c r="K10" s="353"/>
      <c r="L10" s="356"/>
    </row>
    <row r="11" spans="1:12" ht="26.25" customHeight="1">
      <c r="A11" s="362"/>
      <c r="B11" s="363"/>
      <c r="C11" s="363"/>
      <c r="D11" s="361"/>
      <c r="E11" s="361"/>
      <c r="F11" s="361"/>
      <c r="J11" s="353"/>
      <c r="K11" s="353"/>
      <c r="L11" s="356"/>
    </row>
    <row r="12" spans="1:12" ht="30" customHeight="1">
      <c r="A12" s="660" t="s">
        <v>893</v>
      </c>
      <c r="B12" s="660"/>
      <c r="C12" s="680"/>
      <c r="D12" s="683" t="s">
        <v>435</v>
      </c>
      <c r="E12" s="684"/>
      <c r="F12" s="364"/>
      <c r="J12" s="353"/>
      <c r="K12" s="353"/>
      <c r="L12" s="356"/>
    </row>
    <row r="13" spans="1:12" ht="26.25" customHeight="1">
      <c r="A13" s="5"/>
      <c r="B13" s="5"/>
      <c r="C13" s="5"/>
      <c r="D13" s="5"/>
      <c r="E13" s="5"/>
      <c r="F13" s="5"/>
      <c r="J13" s="353"/>
      <c r="K13" s="353"/>
      <c r="L13" s="356"/>
    </row>
    <row r="14" spans="1:12" ht="30" customHeight="1">
      <c r="A14" s="660" t="s">
        <v>896</v>
      </c>
      <c r="B14" s="661"/>
      <c r="C14" s="661"/>
      <c r="D14" s="661"/>
      <c r="E14" s="661"/>
      <c r="F14" s="5"/>
      <c r="J14" s="353"/>
      <c r="K14" s="353"/>
      <c r="L14" s="356"/>
    </row>
    <row r="15" spans="1:12" ht="26.25" customHeight="1">
      <c r="A15" s="667"/>
      <c r="B15" s="668"/>
      <c r="C15" s="365" t="s">
        <v>813</v>
      </c>
      <c r="D15" s="662" t="s">
        <v>458</v>
      </c>
      <c r="E15" s="663"/>
      <c r="F15" s="5"/>
      <c r="J15" s="353"/>
      <c r="K15" s="353"/>
      <c r="L15" s="356"/>
    </row>
    <row r="16" spans="1:12" ht="30" customHeight="1">
      <c r="A16" s="367" t="s">
        <v>900</v>
      </c>
      <c r="B16" s="136">
        <v>0</v>
      </c>
      <c r="C16" s="368">
        <f>IF(ISBLANK(D12),"",VLOOKUP(D12,J25:K27,2,FALSE))</f>
        <v>0</v>
      </c>
      <c r="D16" s="654">
        <f>B16*C16/100</f>
        <v>0</v>
      </c>
      <c r="E16" s="655"/>
      <c r="F16" s="369" t="s">
        <v>907</v>
      </c>
      <c r="J16" s="353"/>
      <c r="K16" s="353"/>
      <c r="L16" s="356"/>
    </row>
    <row r="17" spans="1:12" ht="30" customHeight="1">
      <c r="A17" s="367" t="s">
        <v>901</v>
      </c>
      <c r="B17" s="136">
        <v>0</v>
      </c>
      <c r="C17" s="368">
        <f>IF(ISBLANK(D12),"",VLOOKUP(D12,J25:K27,2,FALSE))</f>
        <v>0</v>
      </c>
      <c r="D17" s="654">
        <f t="shared" ref="D17:D22" si="0">B17*C17/100</f>
        <v>0</v>
      </c>
      <c r="E17" s="655"/>
      <c r="F17" s="369" t="s">
        <v>908</v>
      </c>
      <c r="J17" s="353"/>
      <c r="K17" s="353"/>
      <c r="L17" s="356"/>
    </row>
    <row r="18" spans="1:12" ht="42.75" customHeight="1">
      <c r="A18" s="367" t="s">
        <v>899</v>
      </c>
      <c r="B18" s="136">
        <v>0</v>
      </c>
      <c r="C18" s="368">
        <f>IF(ISBLANK(D12),"",VLOOKUP(D12,J25:K27,2,FALSE))</f>
        <v>0</v>
      </c>
      <c r="D18" s="654">
        <f t="shared" si="0"/>
        <v>0</v>
      </c>
      <c r="E18" s="655"/>
      <c r="F18" s="369" t="s">
        <v>922</v>
      </c>
      <c r="J18" s="353"/>
      <c r="K18" s="353"/>
      <c r="L18" s="356"/>
    </row>
    <row r="19" spans="1:12" ht="30" customHeight="1">
      <c r="A19" s="367" t="s">
        <v>915</v>
      </c>
      <c r="B19" s="136">
        <v>0</v>
      </c>
      <c r="C19" s="368">
        <f>IF(ISBLANK(D12),"",VLOOKUP(D12,J25:K27,2,FALSE))</f>
        <v>0</v>
      </c>
      <c r="D19" s="654">
        <f t="shared" si="0"/>
        <v>0</v>
      </c>
      <c r="E19" s="655"/>
      <c r="F19" s="369" t="s">
        <v>909</v>
      </c>
      <c r="J19" s="353"/>
      <c r="K19" s="353"/>
      <c r="L19" s="356"/>
    </row>
    <row r="20" spans="1:12" ht="30" customHeight="1">
      <c r="A20" s="367" t="s">
        <v>916</v>
      </c>
      <c r="B20" s="136">
        <v>0</v>
      </c>
      <c r="C20" s="368">
        <f>IF(ISBLANK(D12),"",VLOOKUP(D12,J25:K27,2,FALSE))</f>
        <v>0</v>
      </c>
      <c r="D20" s="654">
        <f t="shared" si="0"/>
        <v>0</v>
      </c>
      <c r="E20" s="655"/>
      <c r="F20" s="369" t="s">
        <v>904</v>
      </c>
      <c r="J20" s="353"/>
      <c r="K20" s="353"/>
      <c r="L20" s="356"/>
    </row>
    <row r="21" spans="1:12" ht="30" customHeight="1">
      <c r="A21" s="367" t="s">
        <v>944</v>
      </c>
      <c r="B21" s="136">
        <v>0</v>
      </c>
      <c r="C21" s="368">
        <f>IF(ISBLANK(D12),"",VLOOKUP(D12,J25:K27,2,FALSE))</f>
        <v>0</v>
      </c>
      <c r="D21" s="654">
        <f t="shared" si="0"/>
        <v>0</v>
      </c>
      <c r="E21" s="655"/>
      <c r="F21" s="369" t="s">
        <v>905</v>
      </c>
      <c r="J21" s="353"/>
      <c r="K21" s="353"/>
      <c r="L21" s="356"/>
    </row>
    <row r="22" spans="1:12" ht="30" customHeight="1">
      <c r="A22" s="370" t="s">
        <v>917</v>
      </c>
      <c r="B22" s="136">
        <v>0</v>
      </c>
      <c r="C22" s="368">
        <f>IF(ISBLANK(D12),"",VLOOKUP(D12,J25:K27,2,FALSE))</f>
        <v>0</v>
      </c>
      <c r="D22" s="654">
        <f t="shared" si="0"/>
        <v>0</v>
      </c>
      <c r="E22" s="655"/>
      <c r="F22" s="369" t="s">
        <v>906</v>
      </c>
      <c r="G22" s="404"/>
      <c r="J22" s="353"/>
      <c r="K22" s="353"/>
      <c r="L22" s="356"/>
    </row>
    <row r="23" spans="1:12" ht="30" customHeight="1">
      <c r="A23" s="137" t="s">
        <v>945</v>
      </c>
      <c r="B23" s="136">
        <v>0</v>
      </c>
      <c r="C23" s="368">
        <f>IF(ISBLANK(D12),"",VLOOKUP(D12,J25:K27,2,FALSE))</f>
        <v>0</v>
      </c>
      <c r="D23" s="654">
        <f>B23*C23/100</f>
        <v>0</v>
      </c>
      <c r="E23" s="655"/>
      <c r="F23" s="369" t="s">
        <v>946</v>
      </c>
      <c r="J23" s="353"/>
      <c r="K23" s="353"/>
      <c r="L23" s="356"/>
    </row>
    <row r="24" spans="1:12" s="371" customFormat="1" ht="30" customHeight="1">
      <c r="A24" s="656" t="s">
        <v>492</v>
      </c>
      <c r="B24" s="656"/>
      <c r="C24" s="657"/>
      <c r="D24" s="657"/>
      <c r="E24" s="657"/>
      <c r="G24" s="457"/>
      <c r="H24" s="394"/>
      <c r="I24" s="457"/>
    </row>
    <row r="25" spans="1:12" ht="25.15" customHeight="1">
      <c r="A25" s="372" t="s">
        <v>466</v>
      </c>
      <c r="B25" s="373">
        <f>SUM(B16:B23)</f>
        <v>0</v>
      </c>
      <c r="C25" s="374">
        <f>SUM(D16:E23)</f>
        <v>0</v>
      </c>
      <c r="D25" s="658">
        <f>IF(AND(C25&gt;0,C25&lt;=51.26),[1]ΤΙΜΕΣ!K20,SUM(C25))</f>
        <v>0</v>
      </c>
      <c r="E25" s="659"/>
      <c r="F25" s="375" t="str">
        <f>IF(AND(C25&lt;51.26,C25&gt;0),"Το ελάχιστο δικαίωμα πρέπει να είναι τουλάχιστον €51.26","")</f>
        <v/>
      </c>
      <c r="G25" s="458"/>
      <c r="H25" s="353"/>
      <c r="J25" s="460" t="s">
        <v>435</v>
      </c>
      <c r="K25" s="461">
        <v>0</v>
      </c>
      <c r="L25" s="379"/>
    </row>
    <row r="26" spans="1:12" ht="26.25" customHeight="1">
      <c r="A26" s="5"/>
      <c r="B26" s="5"/>
      <c r="C26" s="5"/>
      <c r="D26" s="5"/>
      <c r="E26" s="5"/>
      <c r="F26" s="5"/>
      <c r="J26" s="462" t="s">
        <v>886</v>
      </c>
      <c r="K26" s="461">
        <f>IF(B6="Α",([1]ΤΙΜΕΣ!K66),IF(B6="Β",([1]ΤΙΜΕΣ!K67),IF(B6="Γ",([1]ΤΙΜΕΣ!K68),IF(B6=([1]ΤΙΜΕΣ!K66),([1]ΤΙΜΕΣ!K67),([1]ΤΙΜΕΣ!K68)))))</f>
        <v>5.13</v>
      </c>
      <c r="L26" s="379"/>
    </row>
    <row r="27" spans="1:12" ht="26.25" customHeight="1">
      <c r="A27" s="660" t="s">
        <v>897</v>
      </c>
      <c r="B27" s="661"/>
      <c r="C27" s="661"/>
      <c r="D27" s="661"/>
      <c r="E27" s="661"/>
      <c r="F27" s="5"/>
      <c r="J27" s="464" t="s">
        <v>887</v>
      </c>
      <c r="K27" s="461">
        <f>IF(B6="Α",([1]ΤΙΜΕΣ!K69),IF(B6="Β",([1]ΤΙΜΕΣ!K70),IF(B6="Γ",([1]ΤΙΜΕΣ!K71),IF(B6=([1]ΤΙΜΕΣ!K69),([1]ΤΙΜΕΣ!K70),([1]ΤΙΜΕΣ!K71)))))</f>
        <v>5.13</v>
      </c>
      <c r="L27" s="379"/>
    </row>
    <row r="28" spans="1:12" ht="26.25" customHeight="1">
      <c r="A28" s="667"/>
      <c r="B28" s="668"/>
      <c r="C28" s="365" t="s">
        <v>813</v>
      </c>
      <c r="D28" s="662" t="s">
        <v>458</v>
      </c>
      <c r="E28" s="663"/>
      <c r="F28" s="5"/>
      <c r="J28" s="353"/>
      <c r="K28" s="353"/>
      <c r="L28" s="356"/>
    </row>
    <row r="29" spans="1:12" ht="30" customHeight="1">
      <c r="A29" s="367" t="s">
        <v>911</v>
      </c>
      <c r="B29" s="136">
        <v>0</v>
      </c>
      <c r="C29" s="368">
        <f>IF(ISBLANK(D12),"",VLOOKUP(D12,J25:K27,2,FALSE))</f>
        <v>0</v>
      </c>
      <c r="D29" s="654">
        <f>B29*C29/100</f>
        <v>0</v>
      </c>
      <c r="E29" s="655"/>
      <c r="F29" s="369" t="s">
        <v>918</v>
      </c>
      <c r="J29" s="353"/>
      <c r="K29" s="353"/>
      <c r="L29" s="356"/>
    </row>
    <row r="30" spans="1:12" ht="30" customHeight="1">
      <c r="A30" s="367" t="s">
        <v>912</v>
      </c>
      <c r="B30" s="136">
        <v>0</v>
      </c>
      <c r="C30" s="368">
        <f>IF(ISBLANK(D12),"",VLOOKUP(D12,J25:K27,2,FALSE))</f>
        <v>0</v>
      </c>
      <c r="D30" s="654">
        <f t="shared" ref="D30:D33" si="1">B30*C30/100</f>
        <v>0</v>
      </c>
      <c r="E30" s="655"/>
      <c r="F30" s="375" t="s">
        <v>919</v>
      </c>
      <c r="J30" s="353"/>
      <c r="K30" s="353"/>
      <c r="L30" s="356"/>
    </row>
    <row r="31" spans="1:12" ht="30" customHeight="1">
      <c r="A31" s="367" t="s">
        <v>899</v>
      </c>
      <c r="B31" s="136">
        <v>0</v>
      </c>
      <c r="C31" s="368">
        <f>IF(ISBLANK(D12),"",VLOOKUP(D12,J25:K27,2,FALSE))</f>
        <v>0</v>
      </c>
      <c r="D31" s="654">
        <f t="shared" si="1"/>
        <v>0</v>
      </c>
      <c r="E31" s="655"/>
      <c r="F31" s="369" t="s">
        <v>921</v>
      </c>
      <c r="J31" s="353"/>
      <c r="K31" s="353"/>
      <c r="L31" s="356"/>
    </row>
    <row r="32" spans="1:12" ht="30" customHeight="1">
      <c r="A32" s="370" t="s">
        <v>913</v>
      </c>
      <c r="B32" s="136">
        <v>0</v>
      </c>
      <c r="C32" s="368">
        <f>IF(ISBLANK(D12),"",VLOOKUP(D12,J25:K27,2,FALSE))</f>
        <v>0</v>
      </c>
      <c r="D32" s="654">
        <f t="shared" si="1"/>
        <v>0</v>
      </c>
      <c r="E32" s="655"/>
      <c r="F32" s="375" t="s">
        <v>920</v>
      </c>
      <c r="J32" s="353"/>
      <c r="K32" s="353"/>
      <c r="L32" s="356"/>
    </row>
    <row r="33" spans="1:12" ht="48" customHeight="1">
      <c r="A33" s="137" t="s">
        <v>914</v>
      </c>
      <c r="B33" s="136">
        <v>0</v>
      </c>
      <c r="C33" s="368">
        <f>IF(ISBLANK(D12),"",VLOOKUP(D12,J25:K27,2,FALSE))</f>
        <v>0</v>
      </c>
      <c r="D33" s="654">
        <f t="shared" si="1"/>
        <v>0</v>
      </c>
      <c r="E33" s="655"/>
      <c r="F33" s="375"/>
      <c r="J33" s="353"/>
      <c r="K33" s="353"/>
      <c r="L33" s="356"/>
    </row>
    <row r="34" spans="1:12" ht="30" customHeight="1">
      <c r="A34" s="656" t="s">
        <v>492</v>
      </c>
      <c r="B34" s="656"/>
      <c r="C34" s="657"/>
      <c r="D34" s="657"/>
      <c r="E34" s="657"/>
      <c r="F34" s="371"/>
      <c r="J34" s="353"/>
      <c r="K34" s="353"/>
      <c r="L34" s="356"/>
    </row>
    <row r="35" spans="1:12" ht="26.25" customHeight="1">
      <c r="A35" s="372" t="s">
        <v>488</v>
      </c>
      <c r="B35" s="376">
        <f>SUM(B29:B33)</f>
        <v>0</v>
      </c>
      <c r="C35" s="374">
        <f>SUM(D29:E33)</f>
        <v>0</v>
      </c>
      <c r="D35" s="658">
        <f>IF(AND(C35&gt;0,C35&lt;=51.26),[1]ΤΙΜΕΣ!K20,SUM(C35))</f>
        <v>0</v>
      </c>
      <c r="E35" s="659"/>
      <c r="F35" s="375" t="str">
        <f>IF(AND(C35&lt;51.26,C35&gt;0),"Το ελάχιστο δικαίωμα πρέπει να είναι τουλάχιστον €51.26","")</f>
        <v/>
      </c>
      <c r="J35" s="353"/>
      <c r="K35" s="353"/>
      <c r="L35" s="356"/>
    </row>
    <row r="36" spans="1:12" ht="26.25" customHeight="1">
      <c r="A36" s="5"/>
      <c r="B36" s="5"/>
      <c r="C36" s="5"/>
      <c r="D36" s="5"/>
      <c r="E36" s="5"/>
      <c r="F36" s="5"/>
      <c r="J36" s="353"/>
      <c r="K36" s="353"/>
      <c r="L36" s="356"/>
    </row>
    <row r="37" spans="1:12" ht="25.15" customHeight="1">
      <c r="A37" s="660" t="s">
        <v>898</v>
      </c>
      <c r="B37" s="661"/>
      <c r="C37" s="661"/>
      <c r="D37" s="661"/>
      <c r="E37" s="661"/>
      <c r="F37" s="377"/>
      <c r="G37" s="459"/>
      <c r="J37" s="353"/>
      <c r="K37" s="353"/>
    </row>
    <row r="38" spans="1:12" ht="50.25" customHeight="1">
      <c r="A38" s="366" t="s">
        <v>888</v>
      </c>
      <c r="B38" s="378" t="s">
        <v>894</v>
      </c>
      <c r="C38" s="365" t="s">
        <v>813</v>
      </c>
      <c r="D38" s="662" t="s">
        <v>458</v>
      </c>
      <c r="E38" s="663"/>
      <c r="F38" s="360"/>
      <c r="G38" s="454"/>
      <c r="I38" s="353"/>
    </row>
    <row r="39" spans="1:12" ht="26.1" customHeight="1">
      <c r="A39" s="138">
        <v>1</v>
      </c>
      <c r="B39" s="136">
        <v>0</v>
      </c>
      <c r="C39" s="368">
        <f>IF(ISBLANK(D12),"",VLOOKUP(D12,J25:K27,2,FALSE))</f>
        <v>0</v>
      </c>
      <c r="D39" s="380">
        <f>B39*C39/100</f>
        <v>0</v>
      </c>
      <c r="E39" s="381">
        <f>IF(AND(D39&lt;51.26,D39&gt;0),51.26,D39)</f>
        <v>0</v>
      </c>
      <c r="F39" s="375" t="str">
        <f>IF(AND(D39&lt;51.26,D39&gt;0),"Το ελάχιστο δικαίωμα πρέπει να είναι τουλάχιστον €51.26","")</f>
        <v/>
      </c>
      <c r="G39" s="454"/>
      <c r="I39" s="353"/>
    </row>
    <row r="40" spans="1:12" ht="26.1" customHeight="1">
      <c r="A40" s="139">
        <v>2</v>
      </c>
      <c r="B40" s="140">
        <v>0</v>
      </c>
      <c r="C40" s="382">
        <f>IF(ISBLANK(D12),"",VLOOKUP(D12,J25:K27,2,FALSE))</f>
        <v>0</v>
      </c>
      <c r="D40" s="383">
        <f t="shared" ref="D40:D41" si="2">B40*C40/100</f>
        <v>0</v>
      </c>
      <c r="E40" s="384">
        <f>IF(AND(D40&lt;51.26,D40&gt;0),51.26,D40)</f>
        <v>0</v>
      </c>
      <c r="F40" s="375" t="str">
        <f>IF(AND(D40&lt;51.26,D40&gt;0),"Το ελάχιστο δικαίωμα πρέπει να είναι τουλάχιστον €51.26","")</f>
        <v/>
      </c>
      <c r="G40" s="454"/>
      <c r="I40" s="353"/>
    </row>
    <row r="41" spans="1:12" ht="26.1" customHeight="1">
      <c r="A41" s="138">
        <v>3</v>
      </c>
      <c r="B41" s="136">
        <v>0</v>
      </c>
      <c r="C41" s="368">
        <f>IF(ISBLANK(D12),"",VLOOKUP(D12,J25:K27,2,FALSE))</f>
        <v>0</v>
      </c>
      <c r="D41" s="380">
        <f t="shared" si="2"/>
        <v>0</v>
      </c>
      <c r="E41" s="381">
        <f t="shared" ref="E41:E58" si="3">IF(AND(D41&lt;51.26,D41&gt;0),51.26,D41)</f>
        <v>0</v>
      </c>
      <c r="F41" s="375" t="str">
        <f t="shared" ref="F41:F58" si="4">IF(AND(D41&lt;51.26,D41&gt;0),"Το ελάχιστο δικαίωμα πρέπει να είναι τουλάχιστον €51.26","")</f>
        <v/>
      </c>
      <c r="G41" s="454"/>
      <c r="I41" s="353"/>
    </row>
    <row r="42" spans="1:12" ht="26.1" customHeight="1">
      <c r="A42" s="139">
        <v>4</v>
      </c>
      <c r="B42" s="140">
        <v>0</v>
      </c>
      <c r="C42" s="382">
        <f>IF(ISBLANK(D12),"",VLOOKUP(D12,J25:K27,2,FALSE))</f>
        <v>0</v>
      </c>
      <c r="D42" s="383">
        <f t="shared" ref="D42:D58" si="5">B42*C42/100</f>
        <v>0</v>
      </c>
      <c r="E42" s="384">
        <f t="shared" si="3"/>
        <v>0</v>
      </c>
      <c r="F42" s="375" t="str">
        <f t="shared" si="4"/>
        <v/>
      </c>
      <c r="G42" s="454"/>
      <c r="I42" s="353"/>
    </row>
    <row r="43" spans="1:12" ht="26.1" customHeight="1">
      <c r="A43" s="138">
        <v>5</v>
      </c>
      <c r="B43" s="136">
        <v>0</v>
      </c>
      <c r="C43" s="368">
        <f>IF(ISBLANK(D12),"",VLOOKUP(D12,J25:K27,2,FALSE))</f>
        <v>0</v>
      </c>
      <c r="D43" s="380">
        <f t="shared" si="5"/>
        <v>0</v>
      </c>
      <c r="E43" s="381">
        <f t="shared" si="3"/>
        <v>0</v>
      </c>
      <c r="F43" s="375" t="str">
        <f t="shared" si="4"/>
        <v/>
      </c>
      <c r="G43" s="454"/>
      <c r="I43" s="353"/>
    </row>
    <row r="44" spans="1:12" ht="26.1" customHeight="1">
      <c r="A44" s="139">
        <v>6</v>
      </c>
      <c r="B44" s="140">
        <v>0</v>
      </c>
      <c r="C44" s="382">
        <f>IF(ISBLANK(D12),"",VLOOKUP(D12,J25:K27,2,FALSE))</f>
        <v>0</v>
      </c>
      <c r="D44" s="383">
        <f t="shared" si="5"/>
        <v>0</v>
      </c>
      <c r="E44" s="384">
        <f t="shared" si="3"/>
        <v>0</v>
      </c>
      <c r="F44" s="375" t="str">
        <f t="shared" si="4"/>
        <v/>
      </c>
      <c r="G44" s="454"/>
      <c r="I44" s="353"/>
    </row>
    <row r="45" spans="1:12" ht="26.1" customHeight="1">
      <c r="A45" s="138">
        <v>7</v>
      </c>
      <c r="B45" s="136">
        <v>0</v>
      </c>
      <c r="C45" s="368">
        <f>IF(ISBLANK(D12),"",VLOOKUP(D12,J25:K27,2,FALSE))</f>
        <v>0</v>
      </c>
      <c r="D45" s="380">
        <f t="shared" si="5"/>
        <v>0</v>
      </c>
      <c r="E45" s="381">
        <f t="shared" si="3"/>
        <v>0</v>
      </c>
      <c r="F45" s="375" t="str">
        <f t="shared" si="4"/>
        <v/>
      </c>
      <c r="G45" s="454"/>
      <c r="I45" s="353"/>
    </row>
    <row r="46" spans="1:12" ht="26.1" customHeight="1">
      <c r="A46" s="139">
        <v>8</v>
      </c>
      <c r="B46" s="140">
        <v>0</v>
      </c>
      <c r="C46" s="382">
        <f>IF(ISBLANK(D12),"",VLOOKUP(D12,J25:K27,2,FALSE))</f>
        <v>0</v>
      </c>
      <c r="D46" s="383">
        <f t="shared" si="5"/>
        <v>0</v>
      </c>
      <c r="E46" s="384">
        <f t="shared" si="3"/>
        <v>0</v>
      </c>
      <c r="F46" s="375" t="str">
        <f t="shared" si="4"/>
        <v/>
      </c>
      <c r="G46" s="454"/>
      <c r="I46" s="353"/>
    </row>
    <row r="47" spans="1:12" ht="26.1" customHeight="1">
      <c r="A47" s="138">
        <v>9</v>
      </c>
      <c r="B47" s="136">
        <v>0</v>
      </c>
      <c r="C47" s="368">
        <f>IF(ISBLANK(D12),"",VLOOKUP(D12,J25:K27,2,FALSE))</f>
        <v>0</v>
      </c>
      <c r="D47" s="380">
        <f t="shared" si="5"/>
        <v>0</v>
      </c>
      <c r="E47" s="381">
        <f t="shared" si="3"/>
        <v>0</v>
      </c>
      <c r="F47" s="375" t="str">
        <f t="shared" si="4"/>
        <v/>
      </c>
      <c r="G47" s="454"/>
      <c r="I47" s="353"/>
    </row>
    <row r="48" spans="1:12" ht="26.1" customHeight="1">
      <c r="A48" s="139">
        <v>10</v>
      </c>
      <c r="B48" s="140">
        <v>0</v>
      </c>
      <c r="C48" s="382">
        <f>IF(ISBLANK(D12),"",VLOOKUP(D12,J25:K27,2,FALSE))</f>
        <v>0</v>
      </c>
      <c r="D48" s="383">
        <f t="shared" si="5"/>
        <v>0</v>
      </c>
      <c r="E48" s="384">
        <f t="shared" si="3"/>
        <v>0</v>
      </c>
      <c r="F48" s="375" t="str">
        <f t="shared" si="4"/>
        <v/>
      </c>
      <c r="G48" s="454"/>
      <c r="I48" s="353"/>
    </row>
    <row r="49" spans="1:12" ht="26.1" customHeight="1">
      <c r="A49" s="138">
        <v>11</v>
      </c>
      <c r="B49" s="136">
        <v>0</v>
      </c>
      <c r="C49" s="368">
        <f>IF(ISBLANK(D12),"",VLOOKUP(D12,J25:K27,2,FALSE))</f>
        <v>0</v>
      </c>
      <c r="D49" s="380">
        <f t="shared" si="5"/>
        <v>0</v>
      </c>
      <c r="E49" s="381">
        <f t="shared" si="3"/>
        <v>0</v>
      </c>
      <c r="F49" s="375" t="str">
        <f t="shared" si="4"/>
        <v/>
      </c>
      <c r="G49" s="454"/>
      <c r="I49" s="353"/>
    </row>
    <row r="50" spans="1:12" ht="26.1" customHeight="1">
      <c r="A50" s="139">
        <v>12</v>
      </c>
      <c r="B50" s="140">
        <v>0</v>
      </c>
      <c r="C50" s="382">
        <f>IF(ISBLANK(D12),"",VLOOKUP(D12,J25:K27,2,FALSE))</f>
        <v>0</v>
      </c>
      <c r="D50" s="383">
        <f t="shared" si="5"/>
        <v>0</v>
      </c>
      <c r="E50" s="384">
        <f t="shared" si="3"/>
        <v>0</v>
      </c>
      <c r="F50" s="375" t="str">
        <f t="shared" si="4"/>
        <v/>
      </c>
      <c r="G50" s="454"/>
      <c r="I50" s="353"/>
    </row>
    <row r="51" spans="1:12" ht="26.1" customHeight="1">
      <c r="A51" s="138">
        <v>13</v>
      </c>
      <c r="B51" s="136">
        <v>0</v>
      </c>
      <c r="C51" s="368">
        <f>IF(ISBLANK(D12),"",VLOOKUP(D12,J25:K27,2,FALSE))</f>
        <v>0</v>
      </c>
      <c r="D51" s="380">
        <f t="shared" si="5"/>
        <v>0</v>
      </c>
      <c r="E51" s="381">
        <f t="shared" si="3"/>
        <v>0</v>
      </c>
      <c r="F51" s="375" t="str">
        <f t="shared" si="4"/>
        <v/>
      </c>
      <c r="G51" s="454"/>
      <c r="I51" s="353"/>
    </row>
    <row r="52" spans="1:12" ht="26.1" customHeight="1">
      <c r="A52" s="139">
        <v>14</v>
      </c>
      <c r="B52" s="140">
        <v>0</v>
      </c>
      <c r="C52" s="382">
        <f>IF(ISBLANK(D12),"",VLOOKUP(D12,J25:K27,2,FALSE))</f>
        <v>0</v>
      </c>
      <c r="D52" s="383">
        <f t="shared" si="5"/>
        <v>0</v>
      </c>
      <c r="E52" s="384">
        <f t="shared" si="3"/>
        <v>0</v>
      </c>
      <c r="F52" s="375" t="str">
        <f t="shared" si="4"/>
        <v/>
      </c>
      <c r="G52" s="454"/>
      <c r="I52" s="353"/>
    </row>
    <row r="53" spans="1:12" ht="26.1" customHeight="1">
      <c r="A53" s="138">
        <v>15</v>
      </c>
      <c r="B53" s="136">
        <v>0</v>
      </c>
      <c r="C53" s="368">
        <f>IF(ISBLANK(D12),"",VLOOKUP(D12,J25:K27,2,FALSE))</f>
        <v>0</v>
      </c>
      <c r="D53" s="380">
        <f t="shared" si="5"/>
        <v>0</v>
      </c>
      <c r="E53" s="381">
        <f t="shared" si="3"/>
        <v>0</v>
      </c>
      <c r="F53" s="375" t="str">
        <f t="shared" si="4"/>
        <v/>
      </c>
      <c r="G53" s="454"/>
      <c r="I53" s="353"/>
    </row>
    <row r="54" spans="1:12" ht="26.1" customHeight="1">
      <c r="A54" s="139">
        <v>16</v>
      </c>
      <c r="B54" s="140">
        <v>0</v>
      </c>
      <c r="C54" s="382">
        <f>IF(ISBLANK(D12),"",VLOOKUP(D12,J25:K27,2,FALSE))</f>
        <v>0</v>
      </c>
      <c r="D54" s="383">
        <f t="shared" si="5"/>
        <v>0</v>
      </c>
      <c r="E54" s="384">
        <f t="shared" si="3"/>
        <v>0</v>
      </c>
      <c r="F54" s="375" t="str">
        <f t="shared" si="4"/>
        <v/>
      </c>
      <c r="G54" s="454"/>
      <c r="I54" s="353"/>
    </row>
    <row r="55" spans="1:12" ht="26.1" customHeight="1">
      <c r="A55" s="138">
        <v>17</v>
      </c>
      <c r="B55" s="136">
        <v>0</v>
      </c>
      <c r="C55" s="368">
        <f>IF(ISBLANK(D12),"",VLOOKUP(D12,J25:K27,2,FALSE))</f>
        <v>0</v>
      </c>
      <c r="D55" s="380">
        <f t="shared" si="5"/>
        <v>0</v>
      </c>
      <c r="E55" s="381">
        <f t="shared" si="3"/>
        <v>0</v>
      </c>
      <c r="F55" s="375" t="str">
        <f t="shared" si="4"/>
        <v/>
      </c>
      <c r="G55" s="454"/>
      <c r="I55" s="353"/>
    </row>
    <row r="56" spans="1:12" ht="26.1" customHeight="1">
      <c r="A56" s="139">
        <v>18</v>
      </c>
      <c r="B56" s="140">
        <v>0</v>
      </c>
      <c r="C56" s="382">
        <f>IF(ISBLANK(D12),"",VLOOKUP(D12,J25:K27,2,FALSE))</f>
        <v>0</v>
      </c>
      <c r="D56" s="383">
        <f t="shared" si="5"/>
        <v>0</v>
      </c>
      <c r="E56" s="384">
        <f t="shared" si="3"/>
        <v>0</v>
      </c>
      <c r="F56" s="375" t="str">
        <f t="shared" si="4"/>
        <v/>
      </c>
      <c r="G56" s="454"/>
      <c r="I56" s="353"/>
    </row>
    <row r="57" spans="1:12" ht="26.1" customHeight="1">
      <c r="A57" s="138">
        <v>19</v>
      </c>
      <c r="B57" s="136">
        <v>0</v>
      </c>
      <c r="C57" s="368">
        <f>IF(ISBLANK(D12),"",VLOOKUP(D12,J25:K27,2,FALSE))</f>
        <v>0</v>
      </c>
      <c r="D57" s="380">
        <f t="shared" si="5"/>
        <v>0</v>
      </c>
      <c r="E57" s="381">
        <f t="shared" si="3"/>
        <v>0</v>
      </c>
      <c r="F57" s="375" t="str">
        <f t="shared" si="4"/>
        <v/>
      </c>
      <c r="G57" s="454"/>
      <c r="I57" s="353"/>
    </row>
    <row r="58" spans="1:12" ht="26.1" customHeight="1">
      <c r="A58" s="139">
        <v>20</v>
      </c>
      <c r="B58" s="140">
        <v>0</v>
      </c>
      <c r="C58" s="382">
        <f>IF(ISBLANK(D12),"",VLOOKUP(D12,J25:K27,2,FALSE))</f>
        <v>0</v>
      </c>
      <c r="D58" s="383">
        <f t="shared" si="5"/>
        <v>0</v>
      </c>
      <c r="E58" s="384">
        <f t="shared" si="3"/>
        <v>0</v>
      </c>
      <c r="F58" s="375" t="str">
        <f t="shared" si="4"/>
        <v/>
      </c>
      <c r="G58" s="454"/>
      <c r="I58" s="353"/>
    </row>
    <row r="59" spans="1:12" ht="26.1" customHeight="1">
      <c r="A59" s="385"/>
      <c r="B59" s="386"/>
      <c r="C59" s="387"/>
      <c r="D59" s="388"/>
      <c r="E59" s="389"/>
      <c r="F59" s="375" t="str">
        <f>IF(AND(D59&lt;51.26,D59&gt;0),"Το ελάχιστο δικαίωμα πρέπει να είναι τουλάχιστον €51.26","")</f>
        <v/>
      </c>
      <c r="G59" s="463"/>
      <c r="I59" s="353"/>
    </row>
    <row r="60" spans="1:12" ht="26.1" customHeight="1">
      <c r="A60" s="390" t="s">
        <v>645</v>
      </c>
      <c r="B60" s="391">
        <f>SUM(B39:B58)</f>
        <v>0</v>
      </c>
      <c r="C60" s="374">
        <f>SUM(E39:E58)</f>
        <v>0</v>
      </c>
      <c r="D60" s="658">
        <f>IF(AND(C60&gt;0,C60&lt;=51.26),[1]ΤΙΜΕΣ!K20,SUM(C60))</f>
        <v>0</v>
      </c>
      <c r="E60" s="659"/>
      <c r="F60" s="375" t="str">
        <f>IF(AND(C60&lt;51.26,C60&gt;0),"Το ελάχιστο δικαίωμα πρέπει να είναι τουλάχιστον €51.26","")</f>
        <v/>
      </c>
      <c r="G60" s="463"/>
      <c r="I60" s="353"/>
    </row>
    <row r="61" spans="1:12" ht="25.15" customHeight="1" thickBot="1">
      <c r="A61" s="353"/>
      <c r="B61" s="353"/>
      <c r="C61" s="353"/>
      <c r="D61" s="353"/>
      <c r="E61" s="353"/>
      <c r="F61" s="392"/>
      <c r="G61" s="465"/>
      <c r="J61" s="353"/>
      <c r="K61" s="466"/>
      <c r="L61" s="353"/>
    </row>
    <row r="62" spans="1:12" ht="25.15" customHeight="1" thickBot="1">
      <c r="A62" s="664" t="s">
        <v>467</v>
      </c>
      <c r="B62" s="665"/>
      <c r="C62" s="665"/>
      <c r="D62" s="666"/>
      <c r="E62" s="393">
        <f>SUM(D25,D35,D60)</f>
        <v>0</v>
      </c>
      <c r="G62" s="454"/>
      <c r="H62" s="649"/>
      <c r="I62" s="649"/>
      <c r="J62" s="467"/>
      <c r="K62" s="353"/>
    </row>
    <row r="63" spans="1:12" ht="25.15" customHeight="1">
      <c r="A63" s="353"/>
      <c r="B63" s="353"/>
      <c r="C63" s="353"/>
      <c r="D63" s="353"/>
      <c r="E63" s="353"/>
      <c r="F63" s="353"/>
      <c r="G63" s="465"/>
      <c r="J63" s="353"/>
      <c r="K63" s="353"/>
      <c r="L63" s="353"/>
    </row>
    <row r="64" spans="1:12" ht="25.15" customHeight="1" thickBot="1">
      <c r="A64" s="394" t="s">
        <v>737</v>
      </c>
      <c r="F64" s="395"/>
      <c r="G64" s="454"/>
      <c r="I64" s="649"/>
      <c r="J64" s="649"/>
      <c r="K64" s="353"/>
      <c r="L64" s="353"/>
    </row>
    <row r="65" spans="1:13" ht="25.15" customHeight="1" thickBot="1">
      <c r="A65" s="650"/>
      <c r="B65" s="651"/>
      <c r="C65" s="651"/>
      <c r="D65" s="651"/>
      <c r="E65" s="652"/>
      <c r="F65" s="396"/>
      <c r="G65" s="397"/>
      <c r="J65" s="353"/>
      <c r="K65" s="353"/>
      <c r="L65" s="353"/>
    </row>
    <row r="66" spans="1:13" ht="25.15" customHeight="1">
      <c r="J66" s="353"/>
      <c r="K66" s="353"/>
      <c r="L66" s="353"/>
    </row>
    <row r="67" spans="1:13" ht="20.100000000000001" customHeight="1">
      <c r="A67" s="653" t="s">
        <v>468</v>
      </c>
      <c r="B67" s="653"/>
      <c r="C67" s="653"/>
      <c r="D67" s="653"/>
      <c r="E67" s="653"/>
      <c r="F67" s="398"/>
      <c r="G67" s="399"/>
      <c r="H67" s="642"/>
      <c r="I67" s="642"/>
      <c r="J67" s="642"/>
      <c r="K67" s="642"/>
      <c r="L67" s="642"/>
      <c r="M67" s="642"/>
    </row>
    <row r="68" spans="1:13" ht="30" customHeight="1">
      <c r="A68" s="639" t="s">
        <v>1035</v>
      </c>
      <c r="B68" s="640"/>
      <c r="C68" s="640"/>
      <c r="D68" s="640"/>
      <c r="E68" s="641"/>
      <c r="F68" s="401"/>
      <c r="G68" s="399"/>
      <c r="H68" s="642"/>
      <c r="I68" s="642"/>
      <c r="J68" s="642"/>
      <c r="K68" s="642"/>
      <c r="L68" s="642"/>
      <c r="M68" s="642"/>
    </row>
    <row r="69" spans="1:13" ht="30" customHeight="1">
      <c r="A69" s="639" t="s">
        <v>891</v>
      </c>
      <c r="B69" s="640"/>
      <c r="C69" s="640"/>
      <c r="D69" s="640"/>
      <c r="E69" s="641"/>
      <c r="F69" s="400"/>
      <c r="G69" s="399"/>
      <c r="H69" s="642"/>
      <c r="I69" s="642"/>
      <c r="J69" s="642"/>
      <c r="K69" s="642"/>
      <c r="L69" s="642"/>
      <c r="M69" s="642"/>
    </row>
    <row r="70" spans="1:13" ht="30" customHeight="1">
      <c r="A70" s="639" t="s">
        <v>890</v>
      </c>
      <c r="B70" s="640"/>
      <c r="C70" s="640"/>
      <c r="D70" s="640"/>
      <c r="E70" s="641"/>
      <c r="F70" s="400"/>
      <c r="G70" s="399"/>
      <c r="H70" s="400"/>
      <c r="I70" s="400"/>
      <c r="J70" s="400"/>
      <c r="K70" s="400"/>
      <c r="L70" s="400"/>
      <c r="M70" s="400"/>
    </row>
    <row r="71" spans="1:13" ht="66" customHeight="1">
      <c r="A71" s="639" t="s">
        <v>923</v>
      </c>
      <c r="B71" s="640"/>
      <c r="C71" s="640"/>
      <c r="D71" s="640"/>
      <c r="E71" s="641"/>
      <c r="F71" s="402"/>
      <c r="G71" s="399"/>
      <c r="H71" s="642"/>
      <c r="I71" s="642"/>
      <c r="J71" s="642"/>
      <c r="K71" s="642"/>
      <c r="L71" s="642"/>
      <c r="M71" s="642"/>
    </row>
    <row r="72" spans="1:13" ht="48.75" customHeight="1">
      <c r="A72" s="639" t="s">
        <v>924</v>
      </c>
      <c r="B72" s="640"/>
      <c r="C72" s="640"/>
      <c r="D72" s="640"/>
      <c r="E72" s="641"/>
      <c r="F72" s="402"/>
      <c r="G72" s="399"/>
      <c r="H72" s="400"/>
      <c r="I72" s="400"/>
      <c r="J72" s="400"/>
      <c r="K72" s="400"/>
      <c r="L72" s="400"/>
      <c r="M72" s="400"/>
    </row>
    <row r="73" spans="1:13" ht="44.25" customHeight="1">
      <c r="A73" s="639" t="s">
        <v>910</v>
      </c>
      <c r="B73" s="640"/>
      <c r="C73" s="640"/>
      <c r="D73" s="640"/>
      <c r="E73" s="641"/>
      <c r="F73" s="402"/>
      <c r="G73" s="399"/>
      <c r="H73" s="642"/>
      <c r="I73" s="642"/>
      <c r="J73" s="642"/>
      <c r="K73" s="642"/>
      <c r="L73" s="642"/>
      <c r="M73" s="642"/>
    </row>
    <row r="74" spans="1:13" ht="30" customHeight="1">
      <c r="A74" s="643" t="s">
        <v>991</v>
      </c>
      <c r="B74" s="644"/>
      <c r="C74" s="644"/>
      <c r="D74" s="644"/>
      <c r="E74" s="645"/>
      <c r="F74" s="403"/>
      <c r="H74" s="642"/>
      <c r="I74" s="642"/>
      <c r="J74" s="642"/>
      <c r="K74" s="642"/>
      <c r="L74" s="642"/>
      <c r="M74" s="642"/>
    </row>
    <row r="75" spans="1:13" ht="42" customHeight="1">
      <c r="A75" s="646" t="s">
        <v>948</v>
      </c>
      <c r="B75" s="647"/>
      <c r="C75" s="647"/>
      <c r="D75" s="647"/>
      <c r="E75" s="648"/>
    </row>
  </sheetData>
  <sheetProtection algorithmName="SHA-512" hashValue="rylonM505bDm1gplOz1fBz2+sxCXRrRbPPo01MGVCJ7wVFSUmRPN809bH2po0fnP53Rcqi400QVKhQPZQ00Euw==" saltValue="KwCQGb+10PrPr6qGD8Lu2A==" spinCount="100000" sheet="1" formatCells="0" formatColumns="0" formatRows="0" insertColumns="0" insertRows="0" insertHyperlinks="0" deleteColumns="0" deleteRows="0" sort="0" autoFilter="0" pivotTables="0"/>
  <dataConsolidate/>
  <mergeCells count="55">
    <mergeCell ref="A15:B15"/>
    <mergeCell ref="D15:E15"/>
    <mergeCell ref="A1:E1"/>
    <mergeCell ref="A2:E2"/>
    <mergeCell ref="B4:E4"/>
    <mergeCell ref="B5:E5"/>
    <mergeCell ref="B6:E6"/>
    <mergeCell ref="A8:E8"/>
    <mergeCell ref="A10:C10"/>
    <mergeCell ref="D10:E10"/>
    <mergeCell ref="A12:C12"/>
    <mergeCell ref="D12:E12"/>
    <mergeCell ref="A14:E14"/>
    <mergeCell ref="A28:B28"/>
    <mergeCell ref="D28:E28"/>
    <mergeCell ref="D16:E16"/>
    <mergeCell ref="D17:E17"/>
    <mergeCell ref="D18:E18"/>
    <mergeCell ref="D19:E19"/>
    <mergeCell ref="D20:E20"/>
    <mergeCell ref="D21:E21"/>
    <mergeCell ref="D22:E22"/>
    <mergeCell ref="D23:E23"/>
    <mergeCell ref="A24:E24"/>
    <mergeCell ref="D25:E25"/>
    <mergeCell ref="A27:E27"/>
    <mergeCell ref="H62:I62"/>
    <mergeCell ref="D29:E29"/>
    <mergeCell ref="D30:E30"/>
    <mergeCell ref="D31:E31"/>
    <mergeCell ref="D32:E32"/>
    <mergeCell ref="D33:E33"/>
    <mergeCell ref="A34:E34"/>
    <mergeCell ref="D60:E60"/>
    <mergeCell ref="D35:E35"/>
    <mergeCell ref="A37:E37"/>
    <mergeCell ref="D38:E38"/>
    <mergeCell ref="A62:D62"/>
    <mergeCell ref="A72:E72"/>
    <mergeCell ref="I64:J64"/>
    <mergeCell ref="A65:E65"/>
    <mergeCell ref="A67:E67"/>
    <mergeCell ref="H67:M67"/>
    <mergeCell ref="A68:E68"/>
    <mergeCell ref="H68:M68"/>
    <mergeCell ref="A69:E69"/>
    <mergeCell ref="H69:M69"/>
    <mergeCell ref="A70:E70"/>
    <mergeCell ref="A71:E71"/>
    <mergeCell ref="H71:M71"/>
    <mergeCell ref="A73:E73"/>
    <mergeCell ref="H73:M73"/>
    <mergeCell ref="A74:E74"/>
    <mergeCell ref="H74:M74"/>
    <mergeCell ref="A75:E75"/>
  </mergeCells>
  <dataValidations count="2">
    <dataValidation allowBlank="1" showInputMessage="1" showErrorMessage="1" promptTitle="ΜΟΝΟ ΠΕΡΙΟΧΗ" prompt="Παρακαλώ διαλέξετε μόνο την Περιοχή." sqref="B5:B6" xr:uid="{00000000-0002-0000-0700-000000000000}"/>
    <dataValidation type="list" allowBlank="1" showInputMessage="1" showErrorMessage="1" sqref="D12:E12" xr:uid="{00000000-0002-0000-0700-000001000000}">
      <formula1>$J$25:$J$27</formula1>
    </dataValidation>
  </dataValidations>
  <hyperlinks>
    <hyperlink ref="B8:D8" location="ΠΕΡΙΕΧΟΜΕΝΟ!A1" display="ΣΕ ΠΕΡΙΠΤΩΣΗ ΠΟΥ ΕΠΙΘΥΜΕΙΤΕ ΝΑ ΕΠΙΣΤΡΕΨΕΤΕ ΣΤΟΝ ΚΑΤΑΛΟΓΟ ΠΕΡΙΕΧΟΜΕΝΟΥ ΠΑΡΑΚΑΛΩ ΠΑΤΗΣΤΕ ΕΔΩ" xr:uid="{00000000-0004-0000-0700-000000000000}"/>
    <hyperlink ref="A8:E8" location="ΠΕΡΙΕΧΟΜΕΝΟ!A1" display="ΚΑΤΑΛΟΓΟΣ ΠΕΡΙΕΧΟΜΕΝΟΥ " xr:uid="{00000000-0004-0000-0700-000001000000}"/>
  </hyperlinks>
  <pageMargins left="0.19685039370078741" right="0.19685039370078741" top="1.299212598425197" bottom="0.51181102362204722" header="0.19685039370078741" footer="0"/>
  <pageSetup paperSize="9" fitToHeight="0" orientation="portrait" r:id="rId1"/>
  <headerFooter>
    <oddHeader>&amp;C&amp;G</oddHeader>
    <oddFooter>&amp;L&amp;"Tahoma,Regular"&amp;9© 2025 Υπουργείο Εσωτερικών www.moi.gov.cy
Εκτύπωση: &amp;D&amp;R&amp;"Tahoma,Regular"&amp;8&amp;P/&amp;N</oddFooter>
  </headerFooter>
  <legacy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ΠΕΡΙΟΧΕΣ!$B$8:$B$431</xm:f>
          </x14:formula1>
          <xm:sqref>B4:E4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1 9 b e 5 6 0 c - d a 1 8 - 4 7 9 c - a b e 2 - d 6 7 0 8 5 f a 5 8 c 8 "   x m l n s = " h t t p : / / s c h e m a s . m i c r o s o f t . c o m / D a t a M a s h u p " > A A A A A B 0 E A A B Q S w M E F A A C A A g A H U z 3 W E U A 6 P u k A A A A 9 g A A A B I A H A B D b 2 5 m a W c v U G F j a 2 F n Z S 5 4 b W w g o h g A K K A U A A A A A A A A A A A A A A A A A A A A A A A A A A A A h Y 8 x D o I w G I W v Q r r T l h K j I a U M r p K Y E I 1 r U y o 0 w o + h x X I 3 B 4 / k F c Q o 6 u b 4 v v c N 7 9 2 v N 5 6 N b R N c d G 9 N B y m K M E W B B t W V B q o U D e 4 Y r l A m + F a q k 6 x 0 M M l g k 9 G W K a q d O y e E e O + x j 3 H X V 4 R R G p F D v i l U r V u J P r L 5 L 4 c G r J O g N B J 8 / x o j G I 5 i i h d s i S k n M + S 5 g a / A p r 3 P 9 g f y 9 d C 4 o d d C Q 7 g r O J k j J + 8 P 4 g F Q S w M E F A A C A A g A H U z 3 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M 9 1 h h y 5 b R F w E A A L U B A A A T A B w A R m 9 y b X V s Y X M v U 2 V j d G l v b j E u b S C i G A A o o B Q A A A A A A A A A A A A A A A A A A A A A A A A A A A C l j 8 F K x D A Q h u + F v k P s H r a F s u B 5 6 U G K 4 C K o 0 I K H 0 k O 2 G 9 1 l 0 0 S S F F x K D 6 L e R F h Q S k W o o C / g y a N v M H k l U 1 r 0 s j c D k 4 T v H / 5 / R p J M r T h D U f / u T 2 3 L t u Q S C 7 J A I 2 d 8 O j u e w T t 8 Q A M v U C N z b a F B 8 A Q 1 v E J r l A a 2 y H w 6 u T W 4 N b g e 7 8 G z v t c 3 + t F B A a J E 2 R Y y J + K F y I g h h 9 c Z o Z O w E I I w d c 7 F e s 7 5 2 v X K 5 A T n J P h / a F o l I W f K m K d + H z 1 y z g T P u T J L H R G 8 I E J 2 k 8 V 4 T s l k U A b u 9 l P 6 K B n 4 A a V R h i k W M l C i I K n 3 a x k u M b s 0 j v H m i v z Z x Q I z e c F F H n J a 5 K w T p b s j 3 y 9 L B 9 7 g W 9 / q B 3 0 H X 6 Y + H R 8 p 0 4 8 w 2 1 S V Z 1 s r t j N r + g N Q S w E C L Q A U A A I A C A A d T P d Y R Q D o + 6 Q A A A D 2 A A A A E g A A A A A A A A A A A A A A A A A A A A A A Q 2 9 u Z m l n L 1 B h Y 2 t h Z 2 U u e G 1 s U E s B A i 0 A F A A C A A g A H U z 3 W A / K 6 a u k A A A A 6 Q A A A B M A A A A A A A A A A A A A A A A A 8 A A A A F t D b 2 5 0 Z W 5 0 X 1 R 5 c G V z X S 5 4 b W x Q S w E C L Q A U A A I A C A A d T P d Y Y c u W 0 R c B A A C 1 A Q A A E w A A A A A A A A A A A A A A A A D h A Q A A R m 9 y b X V s Y X M v U 2 V j d G l v b j E u b V B L B Q Y A A A A A A w A D A M I A A A B F 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q C w A A A A A A A M g L 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J 0 9 J S 0 k l Q 0 U l Q T M l Q 0 U l Q T Q l Q 0 U l O T k l Q 0 U l O U E l Q 0 U l O T c l M j A l Q 0 U l O U E l Q 0 U l O T E l Q 0 U l O T k l M j A l Q 0 U l O T Q l Q 0 U l O T c l Q 0 U l O U M l Q 0 U l O U Y l Q 0 U l Q T M l Q 0 U l O T k l Q 0 U l O T E l M j A l Q 0 U l O U Y l Q 0 U l O T k l Q 0 U l O U E l Q 0 U l O U Y l Q 0 U l O T Q l Q 0 U l O U Y l Q 0 U l O U M l Q 0 U l O T c n I S V D R S U 5 N S V D R i U 4 N S V D R i U 4 M S V D R i U 4 R 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z B j N j k 3 N z B i L W Y w Z j E t N G M y M i 0 4 M T R i L T k 2 O D M x O T I 2 N 2 U 1 O S 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C I g L z 4 8 R W 5 0 c n k g V H l w Z T 0 i R m l s b E V y c m 9 y Q 2 9 k Z S I g V m F s d W U 9 I n N V b m t u b 3 d u I i A v P j x F b n R y e S B U e X B l P S J G a W x s R X J y b 3 J D b 3 V u d C I g V m F s d W U 9 I m w w I i A v P j x F b n R y e S B U e X B l P S J G a W x s T G F z d F V w Z G F 0 Z W Q i I F Z h b H V l P S J k M j A y N C 0 w N y 0 y M 1 Q w N j o z M j o 0 O C 4 0 N D Y 2 O T c y W i I g L z 4 8 R W 5 0 c n k g V H l w Z T 0 i R m l s b E N v b H V t b l R 5 c G V z I i B W Y W x 1 Z T 0 i c 0 F B P T 0 i I C 8 + P E V u d H J 5 I F R 5 c G U 9 I k Z p b G x D b 2 x 1 b W 5 O Y W 1 l c y I g V m F s d W U 9 I n N b J n F 1 b 3 Q 7 z q D O v 8 + D z 4 z P h M 6 3 z 4 T O s 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1 x 1 M D A y N 0 9 J S 0 n O o 8 6 k z p n O m s 6 X I M 6 a z p H O m S D O l M 6 X z p z O n 8 6 j z p n O k S D O n 8 6 Z z p r O n 8 6 U z p / O n M 6 X X H U w M D I 3 I c 6 V z 4 X P g c + O L 0 F 1 d G 9 S Z W 1 v d m V k Q 2 9 s d W 1 u c z E u e 8 6 g z r / P g 8 + M z 4 T O t 8 + E z r E s M H 0 m c X V v d D t d L C Z x d W 9 0 O 0 N v b H V t b k N v d W 5 0 J n F 1 b 3 Q 7 O j E s J n F 1 b 3 Q 7 S 2 V 5 Q 2 9 s d W 1 u T m F t Z X M m c X V v d D s 6 W 1 0 s J n F 1 b 3 Q 7 Q 2 9 s d W 1 u S W R l b n R p d G l l c y Z x d W 9 0 O z p b J n F 1 b 3 Q 7 U 2 V j d G l v b j E v X H U w M D I 3 T 0 l L S c 6 j z q T O m c 6 a z p c g z p r O k c 6 Z I M 6 U z p f O n M 6 f z q P O m c 6 R I M 6 f z p n O m s 6 f z p T O n 8 6 c z p d c d T A w M j c h z p X P h c + B z 4 4 v Q X V 0 b 1 J l b W 9 2 Z W R D b 2 x 1 b W 5 z M S 5 7 z q D O v 8 + D z 4 z P h M 6 3 z 4 T O s S w w f S Z x d W 9 0 O 1 0 s J n F 1 b 3 Q 7 U m V s Y X R p b 2 5 z a G l w S W 5 m b y Z x d W 9 0 O z p b X X 0 i I C 8 + P C 9 T d G F i b G V F b n R y a W V z P j w v S X R l b T 4 8 S X R l b T 4 8 S X R l b U x v Y 2 F 0 a W 9 u P j x J d G V t V H l w Z T 5 G b 3 J t d W x h P C 9 J d G V t V H l w Z T 4 8 S X R l b V B h d G g + U 2 V j d G l v b j E v J 0 9 J S 0 k l Q 0 U l Q T M l Q 0 U l Q T Q l Q 0 U l O T k l Q 0 U l O U E l Q 0 U l O T c l M j A l Q 0 U l O U E l Q 0 U l O T E l Q 0 U l O T k l M j A l Q 0 U l O T Q l Q 0 U l O T c l Q 0 U l O U M l Q 0 U l O U Y l Q 0 U l Q T M l Q 0 U l O T k l Q 0 U l O T E l M j A l Q 0 U l O U Y l Q 0 U l O T k l Q 0 U l O U E l Q 0 U l O U Y l Q 0 U l O T Q l Q 0 U l O U Y l Q 0 U l O U M l Q 0 U l O T c n I S V D R S U 5 N S V D R i U 4 N S V D R i U 4 M S V D R i U 4 R S 9 T b 3 V y Y 2 U 8 L 0 l 0 Z W 1 Q Y X R o P j w v S X R l b U x v Y 2 F 0 a W 9 u P j x T d G F i b G V F b n R y a W V z I C 8 + P C 9 J d G V t P j x J d G V t P j x J d G V t T G 9 j Y X R p b 2 4 + P E l 0 Z W 1 U e X B l P k Z v c m 1 1 b G E 8 L 0 l 0 Z W 1 U e X B l P j x J d G V t U G F 0 a D 5 T Z W N 0 a W 9 u M S 8 n T 0 l L S S V D R S V B M y V D R S V B N C V D R S U 5 O S V D R S U 5 Q S V D R S U 5 N y U y M C V D R S U 5 Q S V D R S U 5 M S V D R S U 5 O S U y M C V D R S U 5 N C V D R S U 5 N y V D R S U 5 Q y V D R S U 5 R i V D R S V B M y V D R S U 5 O S V D R S U 5 M S U y M C V D R S U 5 R i V D R S U 5 O S V D R S U 5 Q S V D R S U 5 R i V D R S U 5 N C V D R S U 5 R i V D R S U 5 Q y V D R S U 5 N y c h J U N F J T k 1 J U N G J T g 1 J U N G J T g x J U N G J T h F L 1 B y b 2 1 v d G V k J T I w S G V h Z G V y c z w v S X R l b V B h d G g + P C 9 J d G V t T G 9 j Y X R p b 2 4 + P F N 0 Y W J s Z U V u d H J p Z X M g L z 4 8 L 0 l 0 Z W 0 + P E l 0 Z W 0 + P E l 0 Z W 1 M b 2 N h d G l v b j 4 8 S X R l b V R 5 c G U + R m 9 y b X V s Y T w v S X R l b V R 5 c G U + P E l 0 Z W 1 Q Y X R o P l N l Y 3 R p b 2 4 x L y d P S U t J J U N F J U E z J U N F J U E 0 J U N F J T k 5 J U N F J T l B J U N F J T k 3 J T I w J U N F J T l B J U N F J T k x J U N F J T k 5 J T I w J U N F J T k 0 J U N F J T k 3 J U N F J T l D J U N F J T l G J U N F J U E z J U N F J T k 5 J U N F J T k x J T I w J U N F J T l G J U N F J T k 5 J U N F J T l B J U N F J T l G J U N F J T k 0 J U N F J T l G J U N F J T l D J U N F J T k 3 J y E l Q 0 U l O T U l Q 0 Y l O D U l Q 0 Y l O D E l Q 0 Y l O E U v Q 2 h h b m d l Z C U y M F R 5 c G U 8 L 0 l 0 Z W 1 Q Y X R o P j w v S X R l b U x v Y 2 F 0 a W 9 u P j x T d G F i b G V F b n R y a W V z I C 8 + P C 9 J d G V t P j w v S X R l b X M + P C 9 M b 2 N h b F B h Y 2 t h Z 2 V N Z X R h Z G F 0 Y U Z p b G U + F g A A A F B L B Q Y A A A A A A A A A A A A A A A A A A A A A A A D a A A A A A Q A A A N C M n d 8 B F d E R j H o A w E / C l + s B A A A A 4 p K X 5 j T z o k y w p C 0 E A j x 2 l A A A A A A C A A A A A A A D Z g A A w A A A A B A A A A D B x S 5 9 u U v r R R x Q O m v s + e Y h A A A A A A S A A A C g A A A A E A A A A N 2 3 4 O k k M T Z L X c n e / + k q 3 d R Q A A A A / Q R u H r 6 N o b n G S / K e t V o F k l t L j M 6 9 U s R f 7 w I s / b o Z P W q t J x f w Q K 1 M Y U r 4 E 6 F X k f N l g f n 8 Q n Q O x Z b K E l 0 j D / Q O 2 Q z j N / l R p j K r g p a 5 z 9 u R Z 0 g U A A A A h f T J x Y F 1 u X l m P j 1 x A Z 6 v v 4 b p L 0 I = < / D a t a M a s h u p > 
</file>

<file path=customXml/itemProps1.xml><?xml version="1.0" encoding="utf-8"?>
<ds:datastoreItem xmlns:ds="http://schemas.openxmlformats.org/officeDocument/2006/customXml" ds:itemID="{4F6FB5EF-F943-4693-88D4-365384AEB9B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ΠΕΡΙΕΧΟΜΕΝΟ</vt:lpstr>
      <vt:lpstr>ΠΕΡΙΟΧΕΣ</vt:lpstr>
      <vt:lpstr>ΤΙΜΕΣ</vt:lpstr>
      <vt:lpstr>2-3Α. OIKIΣΤ. + ΔΗΜΟΣΙΑ</vt:lpstr>
      <vt:lpstr>2-3(Α1). ΚΑΤΑΛ. ΕΜΒΑΔΩΝ </vt:lpstr>
      <vt:lpstr>2-3(Α2). ΚΑΤΑΛ. ΕΜΒΑΔΩΝ</vt:lpstr>
      <vt:lpstr>14. (Α) KAΘΕΤΟΣ ΔΙΑΧΩΡΙΣΜΟΣ</vt:lpstr>
      <vt:lpstr>14. (B) OΡΙΖΟΝΤΙΟΣ ΔΙΑΧΩΡΙΣΜΟΣ </vt:lpstr>
      <vt:lpstr>'14. (B) OΡΙΖΟΝΤΙΟΣ ΔΙΑΧΩΡΙΣΜΟΣ '!Print_Area</vt:lpstr>
      <vt:lpstr>'14. (Α) KAΘΕΤΟΣ ΔΙΑΧΩΡΙΣΜΟΣ'!Print_Area</vt:lpstr>
      <vt:lpstr>'2-3(Α1). ΚΑΤΑΛ. ΕΜΒΑΔΩΝ '!Print_Area</vt:lpstr>
      <vt:lpstr>'2-3(Α2). ΚΑΤΑΛ. ΕΜΒΑΔΩΝ'!Print_Area</vt:lpstr>
      <vt:lpstr>'2-3Α. OIKIΣΤ. + ΔΗΜΟΣΙΑ'!Print_Area</vt:lpstr>
      <vt:lpstr>'2-3Α. OIKIΣΤ. + ΔΗΜΟΣΙΑ'!δ</vt:lpstr>
      <vt:lpstr>'2-3Α. OIKIΣΤ. + ΔΗΜΟΣΙΑ'!Ευρώ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excel-easy.com</dc:creator>
  <cp:lastModifiedBy>Georgia Paitari</cp:lastModifiedBy>
  <cp:lastPrinted>2025-03-24T09:24:11Z</cp:lastPrinted>
  <dcterms:created xsi:type="dcterms:W3CDTF">2012-04-17T14:41:00Z</dcterms:created>
  <dcterms:modified xsi:type="dcterms:W3CDTF">2025-09-29T10:01:32Z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1033-11.2.0.9255</vt:lpwstr>
  </property>
</Properties>
</file>